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95" windowHeight="13290" tabRatio="968" activeTab="0"/>
  </bookViews>
  <sheets>
    <sheet name="Session Summary" sheetId="1" r:id="rId1"/>
    <sheet name="Giants" sheetId="2" r:id="rId2"/>
    <sheet name="Green Machine" sheetId="3" r:id="rId3"/>
    <sheet name="Exploration 1 " sheetId="4" r:id="rId4"/>
    <sheet name="Dayaks 1" sheetId="5" r:id="rId5"/>
    <sheet name="NCL 1" sheetId="6" r:id="rId6"/>
    <sheet name="Sur Buoys" sheetId="7" r:id="rId7"/>
    <sheet name="Wildcats 2" sheetId="8" r:id="rId8"/>
    <sheet name="Dayaks 2" sheetId="9" r:id="rId9"/>
    <sheet name="Interlopers" sheetId="10" r:id="rId10"/>
    <sheet name="Monokini" sheetId="11" r:id="rId11"/>
    <sheet name="Dubai Cats" sheetId="12" r:id="rId12"/>
    <sheet name="Sharkies" sheetId="13" r:id="rId13"/>
    <sheet name="Wildcats" sheetId="14" r:id="rId14"/>
    <sheet name="Exploration 2" sheetId="15" r:id="rId15"/>
    <sheet name="NCL 2" sheetId="16" r:id="rId16"/>
    <sheet name="Laser 3 Team" sheetId="17" r:id="rId17"/>
  </sheets>
  <definedNames/>
  <calcPr fullCalcOnLoad="1"/>
</workbook>
</file>

<file path=xl/sharedStrings.xml><?xml version="1.0" encoding="utf-8"?>
<sst xmlns="http://schemas.openxmlformats.org/spreadsheetml/2006/main" count="733" uniqueCount="56">
  <si>
    <t>Annual Regatta 2003</t>
  </si>
  <si>
    <t>Boat</t>
  </si>
  <si>
    <t>Code</t>
  </si>
  <si>
    <t>Handicap</t>
  </si>
  <si>
    <t>H16</t>
  </si>
  <si>
    <t>Team</t>
  </si>
  <si>
    <t>P16</t>
  </si>
  <si>
    <t>L2000</t>
  </si>
  <si>
    <t>Sailing Session</t>
  </si>
  <si>
    <t>Uncorrected Lap Times</t>
  </si>
  <si>
    <t>Corrected Lap Times</t>
  </si>
  <si>
    <t>Total Laps</t>
  </si>
  <si>
    <t>Mins</t>
  </si>
  <si>
    <t>Secs</t>
  </si>
  <si>
    <t>Seconds only</t>
  </si>
  <si>
    <t>Lap Time in secs</t>
  </si>
  <si>
    <t>Uncorrected Lap time in min</t>
  </si>
  <si>
    <t>Corrected lap times in mins</t>
  </si>
  <si>
    <t>Average Lap Time</t>
  </si>
  <si>
    <t>Fastest Lap</t>
  </si>
  <si>
    <t>Actual Start Time</t>
  </si>
  <si>
    <t>Lap Time</t>
  </si>
  <si>
    <t>Lap(s)</t>
  </si>
  <si>
    <t>Hour</t>
  </si>
  <si>
    <t>Min</t>
  </si>
  <si>
    <t>Sec</t>
  </si>
  <si>
    <t>Total secs</t>
  </si>
  <si>
    <t>Lap time in min</t>
  </si>
  <si>
    <t>Green Machine</t>
  </si>
  <si>
    <t xml:space="preserve">Number of Laps </t>
  </si>
  <si>
    <t>Fastest lap</t>
  </si>
  <si>
    <t>Sur Buoys</t>
  </si>
  <si>
    <t>NCL 2</t>
  </si>
  <si>
    <t>Exploration 2</t>
  </si>
  <si>
    <t>Actual Elapsed Time</t>
  </si>
  <si>
    <t>Dayaks 2</t>
  </si>
  <si>
    <t>Dubai CATS</t>
  </si>
  <si>
    <t>Laser 1 Team</t>
  </si>
  <si>
    <t>Laser 2 Team</t>
  </si>
  <si>
    <t>Laser 3 Team</t>
  </si>
  <si>
    <t>Interlopers</t>
  </si>
  <si>
    <t xml:space="preserve">Wildcats </t>
  </si>
  <si>
    <t>Giants</t>
  </si>
  <si>
    <t>Sharkies</t>
  </si>
  <si>
    <t>NCL 1</t>
  </si>
  <si>
    <t>Exploration 1</t>
  </si>
  <si>
    <t xml:space="preserve">Dayaks 1 </t>
  </si>
  <si>
    <t xml:space="preserve">Session </t>
  </si>
  <si>
    <t>Penalty Laps</t>
  </si>
  <si>
    <t>Monokini</t>
  </si>
  <si>
    <t>Wildcats 2</t>
  </si>
  <si>
    <t>1 &amp; 2</t>
  </si>
  <si>
    <t>5 &amp; 6</t>
  </si>
  <si>
    <t>7 &amp; 8</t>
  </si>
  <si>
    <t>3 &amp; 4</t>
  </si>
  <si>
    <t>4 &amp; 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</si>
</sst>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i/>
      <sz val="28"/>
      <name val="Arial"/>
      <family val="2"/>
    </font>
    <font>
      <sz val="20"/>
      <name val="Arial"/>
      <family val="0"/>
    </font>
    <font>
      <sz val="16"/>
      <name val="Arial"/>
      <family val="0"/>
    </font>
    <font>
      <sz val="14"/>
      <name val="Arial"/>
      <family val="0"/>
    </font>
    <font>
      <i/>
      <sz val="48"/>
      <name val="Arial"/>
      <family val="2"/>
    </font>
    <font>
      <i/>
      <sz val="26"/>
      <name val="Arial"/>
      <family val="2"/>
    </font>
    <font>
      <b/>
      <i/>
      <sz val="26"/>
      <color indexed="12"/>
      <name val="Arial"/>
      <family val="2"/>
    </font>
    <font>
      <i/>
      <sz val="36"/>
      <name val="Arial"/>
      <family val="2"/>
    </font>
    <font>
      <b/>
      <i/>
      <sz val="18"/>
      <color indexed="12"/>
      <name val="Arial"/>
      <family val="2"/>
    </font>
    <font>
      <i/>
      <sz val="16"/>
      <name val="Arial"/>
      <family val="2"/>
    </font>
    <font>
      <sz val="10"/>
      <color indexed="9"/>
      <name val="Arial"/>
      <family val="0"/>
    </font>
    <font>
      <i/>
      <sz val="20"/>
      <name val="Arial"/>
      <family val="2"/>
    </font>
    <font>
      <i/>
      <sz val="22"/>
      <color indexed="10"/>
      <name val="Arial"/>
      <family val="2"/>
    </font>
    <font>
      <b/>
      <i/>
      <sz val="20"/>
      <color indexed="12"/>
      <name val="Arial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24"/>
      <name val="Arial"/>
      <family val="2"/>
    </font>
    <font>
      <b/>
      <i/>
      <sz val="2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3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24.421875" style="0" customWidth="1"/>
    <col min="2" max="2" width="14.7109375" style="0" customWidth="1"/>
    <col min="3" max="3" width="4.00390625" style="0" customWidth="1"/>
    <col min="4" max="4" width="11.00390625" style="0" customWidth="1"/>
    <col min="5" max="5" width="3.140625" style="0" customWidth="1"/>
    <col min="6" max="7" width="11.421875" style="0" customWidth="1"/>
    <col min="8" max="8" width="2.421875" style="0" customWidth="1"/>
    <col min="9" max="13" width="11.421875" style="0" customWidth="1"/>
    <col min="14" max="14" width="2.421875" style="0" customWidth="1"/>
    <col min="15" max="16" width="11.421875" style="0" customWidth="1"/>
  </cols>
  <sheetData>
    <row r="1" spans="1:16" ht="35.25" customHeight="1">
      <c r="A1" s="65" t="s">
        <v>47</v>
      </c>
      <c r="B1" s="76">
        <v>2</v>
      </c>
      <c r="C1" s="47"/>
      <c r="D1" s="67" t="s">
        <v>9</v>
      </c>
      <c r="E1" s="68"/>
      <c r="F1" s="68"/>
      <c r="G1" s="68"/>
      <c r="H1" s="68"/>
      <c r="I1" s="68"/>
      <c r="J1" s="69"/>
      <c r="K1" s="47"/>
      <c r="L1" s="67" t="s">
        <v>10</v>
      </c>
      <c r="M1" s="68"/>
      <c r="N1" s="68"/>
      <c r="O1" s="68"/>
      <c r="P1" s="69"/>
    </row>
    <row r="2" spans="1:16" ht="29.25" customHeight="1">
      <c r="A2" s="66"/>
      <c r="B2" s="77"/>
      <c r="C2" s="33"/>
      <c r="D2" s="70" t="s">
        <v>18</v>
      </c>
      <c r="E2" s="71"/>
      <c r="F2" s="71"/>
      <c r="G2" s="72"/>
      <c r="H2" s="45"/>
      <c r="I2" s="70" t="s">
        <v>30</v>
      </c>
      <c r="J2" s="72"/>
      <c r="K2" s="45"/>
      <c r="L2" s="70" t="s">
        <v>18</v>
      </c>
      <c r="M2" s="72"/>
      <c r="N2" s="45"/>
      <c r="O2" s="70" t="s">
        <v>30</v>
      </c>
      <c r="P2" s="72"/>
    </row>
    <row r="3" spans="1:16" ht="17.25" customHeight="1">
      <c r="A3" s="52"/>
      <c r="B3" s="53"/>
      <c r="C3" s="53"/>
      <c r="D3" s="73"/>
      <c r="E3" s="74"/>
      <c r="F3" s="74"/>
      <c r="G3" s="75"/>
      <c r="H3" s="53"/>
      <c r="I3" s="73"/>
      <c r="J3" s="75"/>
      <c r="K3" s="53"/>
      <c r="L3" s="73"/>
      <c r="M3" s="75"/>
      <c r="N3" s="53"/>
      <c r="O3" s="73"/>
      <c r="P3" s="75"/>
    </row>
    <row r="4" spans="1:16" ht="33" customHeight="1">
      <c r="A4" s="62" t="s">
        <v>5</v>
      </c>
      <c r="B4" s="59" t="s">
        <v>1</v>
      </c>
      <c r="C4" s="33"/>
      <c r="D4" s="50" t="s">
        <v>29</v>
      </c>
      <c r="E4" s="50"/>
      <c r="F4" s="49" t="s">
        <v>12</v>
      </c>
      <c r="G4" s="49" t="s">
        <v>13</v>
      </c>
      <c r="H4" s="45"/>
      <c r="I4" s="46" t="s">
        <v>12</v>
      </c>
      <c r="J4" s="46" t="s">
        <v>13</v>
      </c>
      <c r="K4" s="45"/>
      <c r="L4" s="46" t="s">
        <v>12</v>
      </c>
      <c r="M4" s="46" t="s">
        <v>13</v>
      </c>
      <c r="N4" s="45"/>
      <c r="O4" s="46" t="s">
        <v>12</v>
      </c>
      <c r="P4" s="46" t="s">
        <v>13</v>
      </c>
    </row>
    <row r="5" spans="1:16" ht="31.5" customHeight="1">
      <c r="A5" s="61" t="str">
        <f>+'Dayaks 1'!D4</f>
        <v>Dayaks 1 </v>
      </c>
      <c r="B5" s="60" t="str">
        <f>+'Dayaks 1'!D5</f>
        <v>H16</v>
      </c>
      <c r="C5" s="33"/>
      <c r="D5" s="42">
        <f>+'Dayaks 1'!L11</f>
        <v>8</v>
      </c>
      <c r="E5" s="50"/>
      <c r="F5" s="43">
        <f>+'Dayaks 1'!D11</f>
        <v>21</v>
      </c>
      <c r="G5" s="43">
        <f>+'Dayaks 1'!F11</f>
        <v>37.5</v>
      </c>
      <c r="H5" s="41"/>
      <c r="I5" s="43">
        <f>+'Dayaks 1'!D12</f>
        <v>18</v>
      </c>
      <c r="J5" s="43">
        <f>+'Dayaks 1'!F12</f>
        <v>26.999999999999957</v>
      </c>
      <c r="K5" s="41"/>
      <c r="L5" s="43">
        <f>+'Dayaks 1'!G11</f>
        <v>27</v>
      </c>
      <c r="M5" s="43">
        <f>+'Dayaks 1'!H11</f>
        <v>28.665819567979582</v>
      </c>
      <c r="N5" s="41"/>
      <c r="O5" s="43">
        <f>+'Dayaks 1'!G12</f>
        <v>23</v>
      </c>
      <c r="P5" s="43">
        <f>+'Dayaks 1'!H12</f>
        <v>26.60736975857695</v>
      </c>
    </row>
    <row r="6" spans="1:16" ht="31.5" customHeight="1">
      <c r="A6" s="61" t="str">
        <f>+'Green Machine'!D4</f>
        <v>Green Machine</v>
      </c>
      <c r="B6" s="60" t="str">
        <f>+'Green Machine'!D5</f>
        <v>H16</v>
      </c>
      <c r="C6" s="33"/>
      <c r="D6" s="42">
        <f>+'Green Machine'!L11</f>
        <v>8</v>
      </c>
      <c r="E6" s="50"/>
      <c r="F6" s="43">
        <f>+'Green Machine'!D11</f>
        <v>21</v>
      </c>
      <c r="G6" s="43">
        <f>+'Green Machine'!F11</f>
        <v>53.74999999999993</v>
      </c>
      <c r="H6" s="41"/>
      <c r="I6" s="43">
        <f>+'Green Machine'!D12</f>
        <v>17</v>
      </c>
      <c r="J6" s="43">
        <f>+'Green Machine'!F12</f>
        <v>48.999999999999986</v>
      </c>
      <c r="K6" s="41"/>
      <c r="L6" s="43">
        <f>+'Green Machine'!G11</f>
        <v>27</v>
      </c>
      <c r="M6" s="43">
        <f>+'Green Machine'!H11</f>
        <v>49.31385006353224</v>
      </c>
      <c r="N6" s="41"/>
      <c r="O6" s="43">
        <f>+'Green Machine'!G12</f>
        <v>22</v>
      </c>
      <c r="P6" s="43">
        <f>+'Green Machine'!H12</f>
        <v>38.32274459974592</v>
      </c>
    </row>
    <row r="7" spans="1:16" ht="31.5" customHeight="1">
      <c r="A7" s="61" t="str">
        <f>+'Exploration 1 '!D4</f>
        <v>Exploration 1</v>
      </c>
      <c r="B7" s="60" t="str">
        <f>+'Exploration 1 '!D5</f>
        <v>H16</v>
      </c>
      <c r="C7" s="33"/>
      <c r="D7" s="42">
        <f>+'Exploration 1 '!L11</f>
        <v>8</v>
      </c>
      <c r="E7" s="50"/>
      <c r="F7" s="43">
        <f>+'Exploration 1 '!D11</f>
        <v>22</v>
      </c>
      <c r="G7" s="43">
        <f>+'Exploration 1 '!F11</f>
        <v>25.62499999999993</v>
      </c>
      <c r="H7" s="41"/>
      <c r="I7" s="43">
        <f>+'Exploration 1 '!D12</f>
        <v>16</v>
      </c>
      <c r="J7" s="43">
        <f>+'Exploration 1 '!F12</f>
        <v>8.999999999999915</v>
      </c>
      <c r="K7" s="41"/>
      <c r="L7" s="43">
        <f>+'Exploration 1 '!G11</f>
        <v>28</v>
      </c>
      <c r="M7" s="43">
        <f>+'Exploration 1 '!H11</f>
        <v>29.815756035578076</v>
      </c>
      <c r="N7" s="41"/>
      <c r="O7" s="43">
        <f>+'Exploration 1 '!G12</f>
        <v>20</v>
      </c>
      <c r="P7" s="43">
        <f>+'Exploration 1 '!H12</f>
        <v>31.25794155019051</v>
      </c>
    </row>
    <row r="8" spans="1:16" ht="31.5" customHeight="1">
      <c r="A8" s="61" t="s">
        <v>49</v>
      </c>
      <c r="B8" s="60" t="str">
        <f>+Monokini!D5</f>
        <v>L2000</v>
      </c>
      <c r="C8" s="33"/>
      <c r="D8" s="42">
        <f>+Monokini!L11</f>
        <v>6</v>
      </c>
      <c r="E8" s="50"/>
      <c r="F8" s="43">
        <f>+Monokini!D11</f>
        <v>30</v>
      </c>
      <c r="G8" s="43">
        <f>+Monokini!F11</f>
        <v>27.49999999999993</v>
      </c>
      <c r="H8" s="41"/>
      <c r="I8" s="43">
        <f>+Monokini!D12</f>
        <v>18</v>
      </c>
      <c r="J8" s="43">
        <f>+Monokini!F12</f>
        <v>15</v>
      </c>
      <c r="K8" s="41"/>
      <c r="L8" s="43">
        <f>+Monokini!G11</f>
        <v>29</v>
      </c>
      <c r="M8" s="43">
        <f>+Monokini!H11</f>
        <v>20.597302504817065</v>
      </c>
      <c r="N8" s="41"/>
      <c r="O8" s="43">
        <f>+Monokini!G12</f>
        <v>17</v>
      </c>
      <c r="P8" s="43">
        <f>+Monokini!H12</f>
        <v>34.913294797687726</v>
      </c>
    </row>
    <row r="9" spans="1:16" ht="31.5" customHeight="1">
      <c r="A9" s="61" t="str">
        <f>+'Sur Buoys'!D4</f>
        <v>Sur Buoys</v>
      </c>
      <c r="B9" s="60" t="str">
        <f>+'Sur Buoys'!D5</f>
        <v>H16</v>
      </c>
      <c r="C9" s="33"/>
      <c r="D9" s="42">
        <f>+'Sur Buoys'!L11</f>
        <v>8</v>
      </c>
      <c r="E9" s="50"/>
      <c r="F9" s="43">
        <f>+'Sur Buoys'!D11</f>
        <v>23</v>
      </c>
      <c r="G9" s="43">
        <f>+'Sur Buoys'!F11</f>
        <v>13.500000000000085</v>
      </c>
      <c r="H9" s="41"/>
      <c r="I9" s="43">
        <f>+'Sur Buoys'!D12</f>
        <v>19</v>
      </c>
      <c r="J9" s="43">
        <f>+'Sur Buoys'!F12</f>
        <v>55.00000000000007</v>
      </c>
      <c r="K9" s="41"/>
      <c r="L9" s="43">
        <f>+'Sur Buoys'!G11</f>
        <v>29</v>
      </c>
      <c r="M9" s="43">
        <f>+'Sur Buoys'!H11</f>
        <v>30.64803049555252</v>
      </c>
      <c r="N9" s="41"/>
      <c r="O9" s="43">
        <f>+'Sur Buoys'!G12</f>
        <v>25</v>
      </c>
      <c r="P9" s="43">
        <f>+'Sur Buoys'!H12</f>
        <v>18.424396442185582</v>
      </c>
    </row>
    <row r="10" spans="1:16" ht="31.5" customHeight="1">
      <c r="A10" s="61" t="str">
        <f>+'NCL 2'!D4</f>
        <v>NCL 2</v>
      </c>
      <c r="B10" s="60" t="str">
        <f>+'NCL 2'!D5</f>
        <v>P16</v>
      </c>
      <c r="C10" s="33"/>
      <c r="D10" s="42">
        <f>+'NCL 2'!L11</f>
        <v>8</v>
      </c>
      <c r="E10" s="50"/>
      <c r="F10" s="43">
        <f>+'NCL 2'!D11</f>
        <v>26</v>
      </c>
      <c r="G10" s="43">
        <f>+'NCL 2'!F11</f>
        <v>34.99999999999993</v>
      </c>
      <c r="H10" s="41"/>
      <c r="I10" s="43">
        <f>+'NCL 2'!D12</f>
        <v>17</v>
      </c>
      <c r="J10" s="43">
        <f>+'NCL 2'!F12</f>
        <v>42.9999999999999</v>
      </c>
      <c r="K10" s="41"/>
      <c r="L10" s="43">
        <f>+'NCL 2'!G11</f>
        <v>32</v>
      </c>
      <c r="M10" s="43">
        <f>+'NCL 2'!H11</f>
        <v>39.45945945945951</v>
      </c>
      <c r="N10" s="41"/>
      <c r="O10" s="43">
        <f>+'NCL 2'!G12</f>
        <v>21</v>
      </c>
      <c r="P10" s="43">
        <f>+'NCL 2'!H12</f>
        <v>45.89680589680604</v>
      </c>
    </row>
    <row r="11" spans="1:16" ht="31.5" customHeight="1">
      <c r="A11" s="61" t="s">
        <v>50</v>
      </c>
      <c r="B11" s="60" t="str">
        <f>+'Wildcats 2'!D5</f>
        <v>L2000</v>
      </c>
      <c r="C11" s="33"/>
      <c r="D11" s="42">
        <f>+'Wildcats 2'!L11</f>
        <v>6</v>
      </c>
      <c r="E11" s="50"/>
      <c r="F11" s="43">
        <f>+'Wildcats 2'!D11</f>
        <v>34</v>
      </c>
      <c r="G11" s="43">
        <f>+'Wildcats 2'!F11</f>
        <v>26.666666666666572</v>
      </c>
      <c r="H11" s="41"/>
      <c r="I11" s="43">
        <f>+'Wildcats 2'!D12</f>
        <v>24</v>
      </c>
      <c r="J11" s="43">
        <f>+'Wildcats 2'!F12</f>
        <v>41.99999999999996</v>
      </c>
      <c r="K11" s="41"/>
      <c r="L11" s="43">
        <f>+'Wildcats 2'!G11</f>
        <v>33</v>
      </c>
      <c r="M11" s="43">
        <f>+'Wildcats 2'!H11</f>
        <v>11.008349389852157</v>
      </c>
      <c r="N11" s="41"/>
      <c r="O11" s="43">
        <f>+'Wildcats 2'!G12</f>
        <v>23</v>
      </c>
      <c r="P11" s="43">
        <f>+'Wildcats 2'!H12</f>
        <v>47.74566473988436</v>
      </c>
    </row>
    <row r="12" spans="1:16" ht="31.5" customHeight="1">
      <c r="A12" s="61" t="str">
        <f>+'NCL 1'!D4</f>
        <v>NCL 1</v>
      </c>
      <c r="B12" s="60" t="str">
        <f>+'NCL 1'!D5</f>
        <v>H16</v>
      </c>
      <c r="C12" s="33"/>
      <c r="D12" s="42">
        <f>+'NCL 1'!L11</f>
        <v>8</v>
      </c>
      <c r="E12" s="50"/>
      <c r="F12" s="43">
        <f>+'NCL 1'!D11</f>
        <v>26</v>
      </c>
      <c r="G12" s="43">
        <f>+'NCL 1'!F11</f>
        <v>8.375000000000057</v>
      </c>
      <c r="H12" s="41"/>
      <c r="I12" s="43">
        <f>+'NCL 1'!D12</f>
        <v>18</v>
      </c>
      <c r="J12" s="43">
        <f>+'NCL 1'!F12</f>
        <v>22.99999999999997</v>
      </c>
      <c r="K12" s="41"/>
      <c r="L12" s="43">
        <f>+'NCL 1'!G11</f>
        <v>33</v>
      </c>
      <c r="M12" s="43">
        <f>+'NCL 1'!H11</f>
        <v>12.852604828462404</v>
      </c>
      <c r="N12" s="41"/>
      <c r="O12" s="43">
        <f>+'NCL 1'!G12</f>
        <v>23</v>
      </c>
      <c r="P12" s="43">
        <f>+'NCL 1'!H12</f>
        <v>21.52477763659448</v>
      </c>
    </row>
    <row r="13" spans="1:16" ht="31.5" customHeight="1">
      <c r="A13" s="61" t="str">
        <f>+Sharkies!D4</f>
        <v>Sharkies</v>
      </c>
      <c r="B13" s="60" t="str">
        <f>+Sharkies!D5</f>
        <v>H16</v>
      </c>
      <c r="C13" s="33"/>
      <c r="D13" s="42">
        <f>+Sharkies!L11</f>
        <v>8</v>
      </c>
      <c r="E13" s="50"/>
      <c r="F13" s="43">
        <f>+Sharkies!D11</f>
        <v>27</v>
      </c>
      <c r="G13" s="43">
        <f>+Sharkies!F11</f>
        <v>1.249999999999929</v>
      </c>
      <c r="H13" s="41"/>
      <c r="I13" s="43">
        <f>+Sharkies!D12</f>
        <v>17</v>
      </c>
      <c r="J13" s="43">
        <f>+Sharkies!F12</f>
        <v>59.00000000000006</v>
      </c>
      <c r="K13" s="41"/>
      <c r="L13" s="43">
        <f>+Sharkies!G11</f>
        <v>34</v>
      </c>
      <c r="M13" s="43">
        <f>+Sharkies!H11</f>
        <v>20.03811944091467</v>
      </c>
      <c r="N13" s="41"/>
      <c r="O13" s="43">
        <f>+Sharkies!G12</f>
        <v>22</v>
      </c>
      <c r="P13" s="43">
        <f>+Sharkies!H12</f>
        <v>51.02922490470135</v>
      </c>
    </row>
    <row r="14" spans="1:16" ht="31.5" customHeight="1">
      <c r="A14" s="61" t="str">
        <f>+'Dayaks 2'!D4</f>
        <v>Dayaks 2</v>
      </c>
      <c r="B14" s="60" t="str">
        <f>+'Dayaks 2'!D5</f>
        <v>P16</v>
      </c>
      <c r="C14" s="33"/>
      <c r="D14" s="42">
        <f>+'Dayaks 2'!L11</f>
        <v>8</v>
      </c>
      <c r="E14" s="50"/>
      <c r="F14" s="43">
        <f>+'Dayaks 2'!D11</f>
        <v>29</v>
      </c>
      <c r="G14" s="43">
        <f>+'Dayaks 2'!F11</f>
        <v>0</v>
      </c>
      <c r="H14" s="41"/>
      <c r="I14" s="43">
        <f>+'Dayaks 2'!D12</f>
        <v>19</v>
      </c>
      <c r="J14" s="43">
        <f>+'Dayaks 2'!F12</f>
        <v>41.000000000000014</v>
      </c>
      <c r="K14" s="41"/>
      <c r="L14" s="43">
        <f>+'Dayaks 2'!G11</f>
        <v>35</v>
      </c>
      <c r="M14" s="43">
        <f>+'Dayaks 2'!H11</f>
        <v>37.59213759213765</v>
      </c>
      <c r="N14" s="41"/>
      <c r="O14" s="43">
        <f>+'Dayaks 2'!G12</f>
        <v>24</v>
      </c>
      <c r="P14" s="43">
        <f>+'Dayaks 2'!H12</f>
        <v>10.859950859951013</v>
      </c>
    </row>
    <row r="15" spans="1:16" ht="31.5" customHeight="1">
      <c r="A15" s="61" t="str">
        <f>+'Dubai Cats'!D4</f>
        <v>Dubai CATS</v>
      </c>
      <c r="B15" s="60" t="str">
        <f>+'Dubai Cats'!D5</f>
        <v>P16</v>
      </c>
      <c r="C15" s="33"/>
      <c r="D15" s="42">
        <f>+'Dubai Cats'!L11</f>
        <v>8</v>
      </c>
      <c r="E15" s="50"/>
      <c r="F15" s="43">
        <f>+'Dubai Cats'!D11</f>
        <v>29</v>
      </c>
      <c r="G15" s="43">
        <f>+'Dubai Cats'!F11</f>
        <v>1.875</v>
      </c>
      <c r="H15" s="41"/>
      <c r="I15" s="43">
        <f>+'Dubai Cats'!D12</f>
        <v>13</v>
      </c>
      <c r="J15" s="43">
        <f>+'Dubai Cats'!F12</f>
        <v>28.99999999999995</v>
      </c>
      <c r="K15" s="41"/>
      <c r="L15" s="43">
        <f>+'Dubai Cats'!G11</f>
        <v>35</v>
      </c>
      <c r="M15" s="43">
        <f>+'Dubai Cats'!H11</f>
        <v>39.89557739557753</v>
      </c>
      <c r="N15" s="41"/>
      <c r="O15" s="43">
        <f>+'Dubai Cats'!G12</f>
        <v>16</v>
      </c>
      <c r="P15" s="43">
        <f>+'Dubai Cats'!H12</f>
        <v>33.85749385749392</v>
      </c>
    </row>
    <row r="16" spans="1:16" ht="31.5" customHeight="1">
      <c r="A16" s="61" t="str">
        <f>+Interlopers!D4</f>
        <v>Interlopers</v>
      </c>
      <c r="B16" s="60" t="str">
        <f>+Interlopers!D5</f>
        <v>H16</v>
      </c>
      <c r="C16" s="33"/>
      <c r="D16" s="42">
        <f>+Interlopers!L11</f>
        <v>8</v>
      </c>
      <c r="E16" s="50"/>
      <c r="F16" s="43">
        <f>+Interlopers!D11</f>
        <v>29</v>
      </c>
      <c r="G16" s="43">
        <f>+Interlopers!F11</f>
        <v>5.625</v>
      </c>
      <c r="H16" s="41"/>
      <c r="I16" s="43">
        <f>+Interlopers!D12</f>
        <v>18</v>
      </c>
      <c r="J16" s="43">
        <f>+Interlopers!F12</f>
        <v>0</v>
      </c>
      <c r="K16" s="41"/>
      <c r="L16" s="43">
        <f>+Interlopers!G11</f>
        <v>36</v>
      </c>
      <c r="M16" s="43">
        <f>+Interlopers!H11</f>
        <v>58.07496823379907</v>
      </c>
      <c r="N16" s="41"/>
      <c r="O16" s="43">
        <f>+Interlopers!G12</f>
        <v>22</v>
      </c>
      <c r="P16" s="43">
        <f>+Interlopers!H12</f>
        <v>52.299872935196916</v>
      </c>
    </row>
    <row r="17" spans="1:16" ht="31.5" customHeight="1">
      <c r="A17" s="61" t="str">
        <f>+Wildcats!D4</f>
        <v>Wildcats </v>
      </c>
      <c r="B17" s="60" t="str">
        <f>+Wildcats!D5</f>
        <v>H16</v>
      </c>
      <c r="C17" s="33"/>
      <c r="D17" s="42">
        <f>+Wildcats!L11</f>
        <v>8</v>
      </c>
      <c r="E17" s="50"/>
      <c r="F17" s="43">
        <f>+Wildcats!D11</f>
        <v>29</v>
      </c>
      <c r="G17" s="43">
        <f>+Wildcats!F11</f>
        <v>13.125</v>
      </c>
      <c r="H17" s="41"/>
      <c r="I17" s="43">
        <f>+Wildcats!D12</f>
        <v>17</v>
      </c>
      <c r="J17" s="43">
        <f>+Wildcats!F12</f>
        <v>25.00000000000007</v>
      </c>
      <c r="K17" s="41"/>
      <c r="L17" s="43">
        <f>+Wildcats!G11</f>
        <v>37</v>
      </c>
      <c r="M17" s="43">
        <f>+Wildcats!H11</f>
        <v>7.604828462515911</v>
      </c>
      <c r="N17" s="41"/>
      <c r="O17" s="43">
        <f>+Wildcats!G12</f>
        <v>22</v>
      </c>
      <c r="P17" s="43">
        <f>+Wildcats!H12</f>
        <v>7.8271918678525765</v>
      </c>
    </row>
    <row r="18" spans="1:16" ht="31.5" customHeight="1">
      <c r="A18" s="61" t="str">
        <f>+Giants!D4</f>
        <v>Giants</v>
      </c>
      <c r="B18" s="60" t="str">
        <f>+Giants!D5</f>
        <v>H16</v>
      </c>
      <c r="C18" s="33"/>
      <c r="D18" s="42">
        <f>+Giants!L11</f>
        <v>6</v>
      </c>
      <c r="E18" s="50"/>
      <c r="F18" s="43">
        <f>+Giants!D11</f>
        <v>30</v>
      </c>
      <c r="G18" s="43">
        <f>+Giants!F11</f>
        <v>4.166666666666785</v>
      </c>
      <c r="H18" s="41"/>
      <c r="I18" s="43">
        <f>+Giants!D12</f>
        <v>17</v>
      </c>
      <c r="J18" s="43">
        <f>+Giants!F12</f>
        <v>37.99999999999997</v>
      </c>
      <c r="K18" s="41"/>
      <c r="L18" s="43">
        <f>+Giants!G11</f>
        <v>38</v>
      </c>
      <c r="M18" s="43">
        <f>+Giants!H11</f>
        <v>12.460821685726273</v>
      </c>
      <c r="N18" s="41"/>
      <c r="O18" s="43">
        <f>+Giants!G12</f>
        <v>22</v>
      </c>
      <c r="P18" s="43">
        <f>+Giants!H12</f>
        <v>24.345616264294705</v>
      </c>
    </row>
    <row r="19" spans="1:16" ht="31.5" customHeight="1">
      <c r="A19" s="61" t="str">
        <f>+'Exploration 2'!D4</f>
        <v>Exploration 2</v>
      </c>
      <c r="B19" s="60" t="str">
        <f>+'Exploration 2'!D5</f>
        <v>H16</v>
      </c>
      <c r="C19" s="48"/>
      <c r="D19" s="42">
        <f>+'Exploration 2'!L11</f>
        <v>6</v>
      </c>
      <c r="E19" s="51"/>
      <c r="F19" s="43">
        <f>+'Exploration 2'!D11</f>
        <v>38</v>
      </c>
      <c r="G19" s="43">
        <f>+'Exploration 2'!F11</f>
        <v>54.99999999999986</v>
      </c>
      <c r="H19" s="44"/>
      <c r="I19" s="43">
        <f>+'Exploration 2'!D12</f>
        <v>16</v>
      </c>
      <c r="J19" s="43">
        <f>+'Exploration 2'!F12</f>
        <v>45.99999999999994</v>
      </c>
      <c r="K19" s="44"/>
      <c r="L19" s="43">
        <f>+'Exploration 2'!G11</f>
        <v>49</v>
      </c>
      <c r="M19" s="43">
        <f>+'Exploration 2'!H11</f>
        <v>26.963151207115317</v>
      </c>
      <c r="N19" s="44"/>
      <c r="O19" s="43">
        <f>+'Exploration 2'!G12</f>
        <v>21</v>
      </c>
      <c r="P19" s="43">
        <f>+'Exploration 2'!H12</f>
        <v>18.271918678525978</v>
      </c>
    </row>
  </sheetData>
  <sheetProtection/>
  <protectedRanges>
    <protectedRange sqref="K5 I6:K19 D6:G19 H5:H19 L5:P19" name="Range5_1"/>
  </protectedRanges>
  <mergeCells count="8">
    <mergeCell ref="A1:A2"/>
    <mergeCell ref="D1:J1"/>
    <mergeCell ref="L1:P1"/>
    <mergeCell ref="D2:G3"/>
    <mergeCell ref="I2:J3"/>
    <mergeCell ref="L2:M3"/>
    <mergeCell ref="O2:P3"/>
    <mergeCell ref="B1:B2"/>
  </mergeCells>
  <printOptions horizontalCentered="1" verticalCentered="1"/>
  <pageMargins left="0.32" right="0.49" top="1" bottom="0.3" header="0.27" footer="0.16"/>
  <pageSetup fitToHeight="1" fitToWidth="1" horizontalDpi="300" verticalDpi="300" orientation="landscape" paperSize="9" scale="85" r:id="rId1"/>
  <headerFooter alignWithMargins="0">
    <oddHeader>&amp;C&amp;"Arial,Bold Italic"&amp;36 2003 Annual Regatta Session Summary Record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6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6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40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4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29</v>
      </c>
      <c r="E11" s="26"/>
      <c r="F11" s="27">
        <f>SUM(K11-D11)*60</f>
        <v>5.625</v>
      </c>
      <c r="G11" s="25">
        <f>ROUNDDOWN(M11,0)</f>
        <v>36</v>
      </c>
      <c r="H11" s="27">
        <f>SUM(M11-G11)*60</f>
        <v>58.07496823379907</v>
      </c>
      <c r="I11" s="14">
        <f>IF($D$5="H16",J11/$M$3)+IF($D$5="P16",J11/$M$4)+IF($D$5="L2000",J11/$M$5)</f>
        <v>2218.074968233799</v>
      </c>
      <c r="J11" s="28">
        <f>SUM(J16:J56)/L11</f>
        <v>1745.625</v>
      </c>
      <c r="K11" s="28">
        <f>SUM(J11/60)</f>
        <v>29.09375</v>
      </c>
      <c r="L11" s="81">
        <f>+A14-G1</f>
        <v>8</v>
      </c>
      <c r="M11" s="29">
        <f>SUM(I11/60)</f>
        <v>36.967916137229984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18</v>
      </c>
      <c r="E12" s="26"/>
      <c r="F12" s="27">
        <f>SUM(K12-D12)*60</f>
        <v>0</v>
      </c>
      <c r="G12" s="25">
        <f>ROUNDDOWN(M12,0)</f>
        <v>22</v>
      </c>
      <c r="H12" s="27">
        <f>SUM(M12-G12)*60</f>
        <v>52.299872935196916</v>
      </c>
      <c r="I12" s="14">
        <f>IF($D$5="H16",J12/$M$3)+IF($D$5="P16",J12/$M$4)+IF($D$5="L2000",J12/$M$5)</f>
        <v>1372.2998729351968</v>
      </c>
      <c r="J12" s="28">
        <f>MIN(J16:J56)</f>
        <v>1080</v>
      </c>
      <c r="K12" s="28">
        <f>SUM(J12/60)</f>
        <v>18</v>
      </c>
      <c r="L12" s="82"/>
      <c r="M12" s="29">
        <f>SUM(I12/60)</f>
        <v>22.87166454891995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8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1</v>
      </c>
      <c r="D16" s="37">
        <v>15</v>
      </c>
      <c r="E16" s="23">
        <f>SUM(((B16*60)+C16)*60)+D16</f>
        <v>75</v>
      </c>
      <c r="F16" s="37">
        <v>0</v>
      </c>
      <c r="G16" s="37">
        <v>54</v>
      </c>
      <c r="H16" s="37">
        <v>48</v>
      </c>
      <c r="I16" s="23">
        <f>SUM(((F16*60)+G16)*60)+H16</f>
        <v>3288</v>
      </c>
      <c r="J16" s="23">
        <f>SUM(I16-E16)</f>
        <v>3213</v>
      </c>
      <c r="K16" s="23">
        <f>SUM(J16/60)</f>
        <v>53.55</v>
      </c>
      <c r="L16" s="38">
        <f>ROUNDDOWN(K16,0)</f>
        <v>53</v>
      </c>
      <c r="M16" s="38">
        <f>SUM(K16-L16)*60</f>
        <v>32.99999999999983</v>
      </c>
      <c r="T16" s="36"/>
    </row>
    <row r="17" spans="1:20" ht="27.75" customHeight="1">
      <c r="A17" s="39">
        <v>3</v>
      </c>
      <c r="B17" s="39">
        <f>+F16</f>
        <v>0</v>
      </c>
      <c r="C17" s="39">
        <f aca="true" t="shared" si="0" ref="C17:D20">+G16</f>
        <v>54</v>
      </c>
      <c r="D17" s="39">
        <f t="shared" si="0"/>
        <v>48</v>
      </c>
      <c r="E17" s="23">
        <f>SUM(((B17*60)+C17)*60)+D17</f>
        <v>3288</v>
      </c>
      <c r="F17" s="37">
        <v>1</v>
      </c>
      <c r="G17" s="37">
        <v>21</v>
      </c>
      <c r="H17" s="37">
        <v>34</v>
      </c>
      <c r="I17" s="23">
        <f>SUM(((F17*60)+G17)*60)+H17</f>
        <v>4894</v>
      </c>
      <c r="J17" s="23">
        <f>SUM(I17-E17)</f>
        <v>1606</v>
      </c>
      <c r="K17" s="23">
        <f>SUM(J17/60)</f>
        <v>26.766666666666666</v>
      </c>
      <c r="L17" s="38">
        <f>ROUNDDOWN(K17,0)</f>
        <v>26</v>
      </c>
      <c r="M17" s="38">
        <f>SUM(K17-L17)*60</f>
        <v>45.99999999999994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21</v>
      </c>
      <c r="D18" s="39">
        <f t="shared" si="0"/>
        <v>34</v>
      </c>
      <c r="E18" s="23">
        <f>SUM(((B18*60)+C18)*60)+D18</f>
        <v>4894</v>
      </c>
      <c r="F18" s="37">
        <v>1</v>
      </c>
      <c r="G18" s="37">
        <v>39</v>
      </c>
      <c r="H18" s="37">
        <v>34</v>
      </c>
      <c r="I18" s="23">
        <f>SUM(((F18*60)+G18)*60)+H18</f>
        <v>5974</v>
      </c>
      <c r="J18" s="23">
        <f>SUM(I18-E18)</f>
        <v>1080</v>
      </c>
      <c r="K18" s="23">
        <f>SUM(J18/60)</f>
        <v>18</v>
      </c>
      <c r="L18" s="38">
        <f>ROUNDDOWN(K18,0)</f>
        <v>18</v>
      </c>
      <c r="M18" s="38">
        <f>SUM(K18-L18)*60</f>
        <v>0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39</v>
      </c>
      <c r="D19" s="39">
        <f t="shared" si="0"/>
        <v>34</v>
      </c>
      <c r="E19" s="23">
        <f>SUM(((B19*60)+C19)*60)+D19</f>
        <v>5974</v>
      </c>
      <c r="F19" s="37">
        <v>2</v>
      </c>
      <c r="G19" s="37">
        <v>12</v>
      </c>
      <c r="H19" s="37">
        <v>15</v>
      </c>
      <c r="I19" s="23">
        <f>SUM(((F19*60)+G19)*60)+H19</f>
        <v>7935</v>
      </c>
      <c r="J19" s="23">
        <f>SUM(I19-E19)</f>
        <v>1961</v>
      </c>
      <c r="K19" s="23">
        <f>SUM(J19/60)</f>
        <v>32.68333333333333</v>
      </c>
      <c r="L19" s="38">
        <f>ROUNDDOWN(K19,0)</f>
        <v>32</v>
      </c>
      <c r="M19" s="38">
        <f>SUM(K19-L19)*60</f>
        <v>40.9999999999998</v>
      </c>
      <c r="T19" s="36"/>
    </row>
    <row r="20" spans="1:20" ht="27.75" customHeight="1">
      <c r="A20" s="39" t="s">
        <v>53</v>
      </c>
      <c r="B20" s="39">
        <f>+F19</f>
        <v>2</v>
      </c>
      <c r="C20" s="39">
        <f t="shared" si="0"/>
        <v>12</v>
      </c>
      <c r="D20" s="39">
        <f t="shared" si="0"/>
        <v>15</v>
      </c>
      <c r="E20" s="23">
        <f>SUM(((B20*60)+C20)*60)+D20</f>
        <v>7935</v>
      </c>
      <c r="F20" s="37">
        <v>3</v>
      </c>
      <c r="G20" s="37">
        <v>54</v>
      </c>
      <c r="H20" s="37">
        <v>0</v>
      </c>
      <c r="I20" s="23">
        <f>SUM(((F20*60)+G20)*60)+H20</f>
        <v>14040</v>
      </c>
      <c r="J20" s="23">
        <f>SUM(I20-E20)</f>
        <v>6105</v>
      </c>
      <c r="K20" s="23">
        <f>SUM(J20/60)</f>
        <v>101.75</v>
      </c>
      <c r="L20" s="38">
        <f>ROUNDDOWN(K20,0)</f>
        <v>101</v>
      </c>
      <c r="M20" s="38">
        <f>SUM(K20-L20)*60</f>
        <v>45</v>
      </c>
      <c r="T20" s="36"/>
    </row>
  </sheetData>
  <sheetProtection/>
  <protectedRanges>
    <protectedRange sqref="D4:G5" name="Range1"/>
    <protectedRange sqref="A9:C10" name="Range5_1"/>
    <protectedRange sqref="F16:H20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20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20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37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7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30</v>
      </c>
      <c r="E11" s="26"/>
      <c r="F11" s="27">
        <f>SUM(K11-D11)*60</f>
        <v>27.49999999999993</v>
      </c>
      <c r="G11" s="25">
        <f>ROUNDDOWN(M11,0)</f>
        <v>29</v>
      </c>
      <c r="H11" s="27">
        <f>SUM(M11-G11)*60</f>
        <v>20.597302504817065</v>
      </c>
      <c r="I11" s="14">
        <f>IF($D$5="H16",J11/$M$3)+IF($D$5="P16",J11/$M$4)+IF($D$5="L2000",J11/$M$5)</f>
        <v>1760.597302504817</v>
      </c>
      <c r="J11" s="28">
        <f>SUM(J16:J19)/L11</f>
        <v>1827.5</v>
      </c>
      <c r="K11" s="28">
        <f>SUM(J11/60)</f>
        <v>30.458333333333332</v>
      </c>
      <c r="L11" s="81">
        <f>+A14-G1</f>
        <v>6</v>
      </c>
      <c r="M11" s="29">
        <f>SUM(I11/60)</f>
        <v>29.343288375080284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18</v>
      </c>
      <c r="E12" s="26"/>
      <c r="F12" s="27">
        <f>SUM(K12-D12)*60</f>
        <v>15</v>
      </c>
      <c r="G12" s="25">
        <f>ROUNDDOWN(M12,0)</f>
        <v>17</v>
      </c>
      <c r="H12" s="27">
        <f>SUM(M12-G12)*60</f>
        <v>34.913294797687726</v>
      </c>
      <c r="I12" s="14">
        <f>IF($D$5="H16",J12/$M$3)+IF($D$5="P16",J12/$M$4)+IF($D$5="L2000",J12/$M$5)</f>
        <v>1054.9132947976877</v>
      </c>
      <c r="J12" s="28">
        <f>MIN(J16:J19)</f>
        <v>1095</v>
      </c>
      <c r="K12" s="28">
        <f>SUM(J12/60)</f>
        <v>18.25</v>
      </c>
      <c r="L12" s="82"/>
      <c r="M12" s="29">
        <f>SUM(I12/60)</f>
        <v>17.58188824662813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6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3</v>
      </c>
      <c r="D16" s="37">
        <v>15</v>
      </c>
      <c r="E16" s="23">
        <f>SUM(((B16*60)+C16)*60)+D16</f>
        <v>195</v>
      </c>
      <c r="F16" s="37">
        <v>1</v>
      </c>
      <c r="G16" s="37">
        <v>18</v>
      </c>
      <c r="H16" s="37">
        <v>52</v>
      </c>
      <c r="I16" s="23">
        <f>SUM(((F16*60)+G16)*60)+H16</f>
        <v>4732</v>
      </c>
      <c r="J16" s="23">
        <f>SUM(I16-E16)</f>
        <v>4537</v>
      </c>
      <c r="K16" s="23">
        <f>SUM(J16/60)</f>
        <v>75.61666666666666</v>
      </c>
      <c r="L16" s="38">
        <f>ROUNDDOWN(K16,0)</f>
        <v>75</v>
      </c>
      <c r="M16" s="38">
        <f>SUM(K16-L16)*60</f>
        <v>36.9999999999996</v>
      </c>
      <c r="T16" s="36"/>
    </row>
    <row r="17" spans="1:20" ht="27.75" customHeight="1">
      <c r="A17" s="39">
        <v>3</v>
      </c>
      <c r="B17" s="39">
        <f>+F16</f>
        <v>1</v>
      </c>
      <c r="C17" s="39">
        <f aca="true" t="shared" si="0" ref="C17:D19">+G16</f>
        <v>18</v>
      </c>
      <c r="D17" s="39">
        <f t="shared" si="0"/>
        <v>52</v>
      </c>
      <c r="E17" s="23">
        <f>SUM(((B17*60)+C17)*60)+D17</f>
        <v>4732</v>
      </c>
      <c r="F17" s="37">
        <v>1</v>
      </c>
      <c r="G17" s="37">
        <v>46</v>
      </c>
      <c r="H17" s="37">
        <v>10</v>
      </c>
      <c r="I17" s="23">
        <f>SUM(((F17*60)+G17)*60)+H17</f>
        <v>6370</v>
      </c>
      <c r="J17" s="23">
        <f>SUM(I17-E17)</f>
        <v>1638</v>
      </c>
      <c r="K17" s="23">
        <f>SUM(J17/60)</f>
        <v>27.3</v>
      </c>
      <c r="L17" s="38">
        <f>ROUNDDOWN(K17,0)</f>
        <v>27</v>
      </c>
      <c r="M17" s="38">
        <f>SUM(K17-L17)*60</f>
        <v>18.000000000000043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46</v>
      </c>
      <c r="D18" s="39">
        <f t="shared" si="0"/>
        <v>10</v>
      </c>
      <c r="E18" s="23">
        <f>SUM(((B18*60)+C18)*60)+D18</f>
        <v>6370</v>
      </c>
      <c r="F18" s="37">
        <v>2</v>
      </c>
      <c r="G18" s="37">
        <v>4</v>
      </c>
      <c r="H18" s="37">
        <v>25</v>
      </c>
      <c r="I18" s="23">
        <f>SUM(((F18*60)+G18)*60)+H18</f>
        <v>7465</v>
      </c>
      <c r="J18" s="23">
        <f>SUM(I18-E18)</f>
        <v>1095</v>
      </c>
      <c r="K18" s="23">
        <f>SUM(J18/60)</f>
        <v>18.25</v>
      </c>
      <c r="L18" s="38">
        <f>ROUNDDOWN(K18,0)</f>
        <v>18</v>
      </c>
      <c r="M18" s="38">
        <f>SUM(K18-L18)*60</f>
        <v>15</v>
      </c>
      <c r="T18" s="36"/>
    </row>
    <row r="19" spans="1:20" ht="27.75" customHeight="1">
      <c r="A19" s="40" t="s">
        <v>52</v>
      </c>
      <c r="B19" s="39">
        <f>+F18</f>
        <v>2</v>
      </c>
      <c r="C19" s="39">
        <f t="shared" si="0"/>
        <v>4</v>
      </c>
      <c r="D19" s="39">
        <f t="shared" si="0"/>
        <v>25</v>
      </c>
      <c r="E19" s="23">
        <f>SUM(((B19*60)+C19)*60)+D19</f>
        <v>7465</v>
      </c>
      <c r="F19" s="37">
        <v>3</v>
      </c>
      <c r="G19" s="37">
        <v>6</v>
      </c>
      <c r="H19" s="37">
        <v>0</v>
      </c>
      <c r="I19" s="23">
        <f>SUM(((F19*60)+G19)*60)+H19</f>
        <v>11160</v>
      </c>
      <c r="J19" s="23">
        <f>SUM(I19-E19)</f>
        <v>3695</v>
      </c>
      <c r="K19" s="23">
        <f>SUM(J19/60)</f>
        <v>61.583333333333336</v>
      </c>
      <c r="L19" s="38">
        <f>ROUNDDOWN(K19,0)</f>
        <v>61</v>
      </c>
      <c r="M19" s="38">
        <f>SUM(K19-L19)*60</f>
        <v>35.00000000000014</v>
      </c>
      <c r="T19" s="36"/>
    </row>
  </sheetData>
  <sheetProtection/>
  <protectedRanges>
    <protectedRange sqref="D4:G5" name="Range1"/>
    <protectedRange sqref="A9:C10" name="Range5_1"/>
    <protectedRange sqref="F16:H19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6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6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36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6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29</v>
      </c>
      <c r="E11" s="26"/>
      <c r="F11" s="27">
        <f>SUM(K11-D11)*60</f>
        <v>1.875</v>
      </c>
      <c r="G11" s="25">
        <f>ROUNDDOWN(M11,0)</f>
        <v>35</v>
      </c>
      <c r="H11" s="27">
        <f>SUM(M11-G11)*60</f>
        <v>39.89557739557753</v>
      </c>
      <c r="I11" s="14">
        <f>IF($D$5="H16",J11/$M$3)+IF($D$5="P16",J11/$M$4)+IF($D$5="L2000",J11/$M$5)</f>
        <v>2139.8955773955777</v>
      </c>
      <c r="J11" s="28">
        <f>SUM(J16:J54)/L11</f>
        <v>1741.875</v>
      </c>
      <c r="K11" s="28">
        <f>SUM(J11/60)</f>
        <v>29.03125</v>
      </c>
      <c r="L11" s="81">
        <f>+A14-G1</f>
        <v>8</v>
      </c>
      <c r="M11" s="29">
        <f>SUM(I11/60)</f>
        <v>35.66492628992629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13</v>
      </c>
      <c r="E12" s="26"/>
      <c r="F12" s="27">
        <f>SUM(K12-D12)*60</f>
        <v>28.99999999999995</v>
      </c>
      <c r="G12" s="25">
        <f>ROUNDDOWN(M12,0)</f>
        <v>16</v>
      </c>
      <c r="H12" s="27">
        <f>SUM(M12-G12)*60</f>
        <v>33.85749385749392</v>
      </c>
      <c r="I12" s="14">
        <f>IF($D$5="H16",J12/$M$3)+IF($D$5="P16",J12/$M$4)+IF($D$5="L2000",J12/$M$5)</f>
        <v>993.857493857494</v>
      </c>
      <c r="J12" s="28">
        <f>MIN(J16:J54)</f>
        <v>809</v>
      </c>
      <c r="K12" s="28">
        <f>SUM(J12/60)</f>
        <v>13.483333333333333</v>
      </c>
      <c r="L12" s="82"/>
      <c r="M12" s="29">
        <f>SUM(I12/60)</f>
        <v>16.564291564291565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8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1</v>
      </c>
      <c r="D16" s="37">
        <v>45</v>
      </c>
      <c r="E16" s="23">
        <f>SUM(((B16*60)+C16)*60)+D16</f>
        <v>105</v>
      </c>
      <c r="F16" s="37">
        <v>1</v>
      </c>
      <c r="G16" s="37">
        <v>14</v>
      </c>
      <c r="H16" s="37">
        <v>52</v>
      </c>
      <c r="I16" s="23">
        <f>SUM(((F16*60)+G16)*60)+H16</f>
        <v>4492</v>
      </c>
      <c r="J16" s="23">
        <f>SUM(I16-E16)</f>
        <v>4387</v>
      </c>
      <c r="K16" s="23">
        <f>SUM(J16/60)</f>
        <v>73.11666666666666</v>
      </c>
      <c r="L16" s="38">
        <f>ROUNDDOWN(K16,0)</f>
        <v>73</v>
      </c>
      <c r="M16" s="38">
        <f>SUM(K16-L16)*60</f>
        <v>6.999999999999602</v>
      </c>
      <c r="T16" s="36"/>
    </row>
    <row r="17" spans="1:20" ht="27.75" customHeight="1">
      <c r="A17" s="39">
        <v>3</v>
      </c>
      <c r="B17" s="39">
        <f>+F16</f>
        <v>1</v>
      </c>
      <c r="C17" s="39">
        <f aca="true" t="shared" si="0" ref="C17:D20">+G16</f>
        <v>14</v>
      </c>
      <c r="D17" s="39">
        <f t="shared" si="0"/>
        <v>52</v>
      </c>
      <c r="E17" s="23">
        <f>SUM(((B17*60)+C17)*60)+D17</f>
        <v>4492</v>
      </c>
      <c r="F17" s="37">
        <v>1</v>
      </c>
      <c r="G17" s="37">
        <v>33</v>
      </c>
      <c r="H17" s="37">
        <v>16</v>
      </c>
      <c r="I17" s="23">
        <f>SUM(((F17*60)+G17)*60)+H17</f>
        <v>5596</v>
      </c>
      <c r="J17" s="23">
        <f>SUM(I17-E17)</f>
        <v>1104</v>
      </c>
      <c r="K17" s="23">
        <f>SUM(J17/60)</f>
        <v>18.4</v>
      </c>
      <c r="L17" s="38">
        <f>ROUNDDOWN(K17,0)</f>
        <v>18</v>
      </c>
      <c r="M17" s="38">
        <f>SUM(K17-L17)*60</f>
        <v>23.999999999999915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33</v>
      </c>
      <c r="D18" s="39">
        <f t="shared" si="0"/>
        <v>16</v>
      </c>
      <c r="E18" s="23">
        <f>SUM(((B18*60)+C18)*60)+D18</f>
        <v>5596</v>
      </c>
      <c r="F18" s="37">
        <v>1</v>
      </c>
      <c r="G18" s="37">
        <v>46</v>
      </c>
      <c r="H18" s="37">
        <v>45</v>
      </c>
      <c r="I18" s="23">
        <f>SUM(((F18*60)+G18)*60)+H18</f>
        <v>6405</v>
      </c>
      <c r="J18" s="23">
        <f>SUM(I18-E18)</f>
        <v>809</v>
      </c>
      <c r="K18" s="23">
        <f>SUM(J18/60)</f>
        <v>13.483333333333333</v>
      </c>
      <c r="L18" s="38">
        <f>ROUNDDOWN(K18,0)</f>
        <v>13</v>
      </c>
      <c r="M18" s="38">
        <f>SUM(K18-L18)*60</f>
        <v>28.99999999999995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46</v>
      </c>
      <c r="D19" s="39">
        <f t="shared" si="0"/>
        <v>45</v>
      </c>
      <c r="E19" s="23">
        <f>SUM(((B19*60)+C19)*60)+D19</f>
        <v>6405</v>
      </c>
      <c r="F19" s="37">
        <v>2</v>
      </c>
      <c r="G19" s="37">
        <v>32</v>
      </c>
      <c r="H19" s="37">
        <v>38</v>
      </c>
      <c r="I19" s="23">
        <f>SUM(((F19*60)+G19)*60)+H19</f>
        <v>9158</v>
      </c>
      <c r="J19" s="23">
        <f>SUM(I19-E19)</f>
        <v>2753</v>
      </c>
      <c r="K19" s="23">
        <f>SUM(J19/60)</f>
        <v>45.88333333333333</v>
      </c>
      <c r="L19" s="38">
        <f>ROUNDDOWN(K19,0)</f>
        <v>45</v>
      </c>
      <c r="M19" s="38">
        <f>SUM(K19-L19)*60</f>
        <v>52.99999999999997</v>
      </c>
      <c r="T19" s="36"/>
    </row>
    <row r="20" spans="1:20" ht="27.75" customHeight="1">
      <c r="A20" s="39" t="s">
        <v>53</v>
      </c>
      <c r="B20" s="39">
        <f>+F19</f>
        <v>2</v>
      </c>
      <c r="C20" s="39">
        <f t="shared" si="0"/>
        <v>32</v>
      </c>
      <c r="D20" s="39">
        <f t="shared" si="0"/>
        <v>38</v>
      </c>
      <c r="E20" s="23">
        <f>SUM(((B20*60)+C20)*60)+D20</f>
        <v>9158</v>
      </c>
      <c r="F20" s="37">
        <v>3</v>
      </c>
      <c r="G20" s="37">
        <v>54</v>
      </c>
      <c r="H20" s="37">
        <v>0</v>
      </c>
      <c r="I20" s="23">
        <f>SUM(((F20*60)+G20)*60)+H20</f>
        <v>14040</v>
      </c>
      <c r="J20" s="23">
        <f>SUM(I20-E20)</f>
        <v>4882</v>
      </c>
      <c r="K20" s="23">
        <f>SUM(J20/60)</f>
        <v>81.36666666666666</v>
      </c>
      <c r="L20" s="38">
        <f>ROUNDDOWN(K20,0)</f>
        <v>81</v>
      </c>
      <c r="M20" s="38">
        <f>SUM(K20-L20)*60</f>
        <v>21.999999999999602</v>
      </c>
      <c r="T20" s="36"/>
    </row>
  </sheetData>
  <sheetProtection/>
  <protectedRanges>
    <protectedRange sqref="D4:G5" name="Range1"/>
    <protectedRange sqref="A9:C10" name="Range5_1"/>
    <protectedRange sqref="F16:H20" name="Range4_2"/>
    <protectedRange sqref="B16:D16" name="Range3_2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20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20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43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4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27</v>
      </c>
      <c r="E11" s="26"/>
      <c r="F11" s="27">
        <f>SUM(K11-D11)*60</f>
        <v>1.249999999999929</v>
      </c>
      <c r="G11" s="25">
        <f>ROUNDDOWN(M11,0)</f>
        <v>34</v>
      </c>
      <c r="H11" s="27">
        <f>SUM(M11-G11)*60</f>
        <v>20.03811944091467</v>
      </c>
      <c r="I11" s="14">
        <f>IF($D$5="H16",J11/$M$3)+IF($D$5="P16",J11/$M$4)+IF($D$5="L2000",J11/$M$5)</f>
        <v>2060.0381194409147</v>
      </c>
      <c r="J11" s="28">
        <f>SUM(J16:J51)/L11</f>
        <v>1621.25</v>
      </c>
      <c r="K11" s="28">
        <f>SUM(J11/60)</f>
        <v>27.020833333333332</v>
      </c>
      <c r="L11" s="81">
        <f>+A14-G1</f>
        <v>8</v>
      </c>
      <c r="M11" s="29">
        <f>SUM(I11/60)</f>
        <v>34.33396865734858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17</v>
      </c>
      <c r="E12" s="26"/>
      <c r="F12" s="27">
        <f>SUM(K12-D12)*60</f>
        <v>59.00000000000006</v>
      </c>
      <c r="G12" s="25">
        <f>ROUNDDOWN(M12,0)</f>
        <v>22</v>
      </c>
      <c r="H12" s="27">
        <f>SUM(M12-G12)*60</f>
        <v>51.02922490470135</v>
      </c>
      <c r="I12" s="14">
        <f>IF($D$5="H16",J12/$M$3)+IF($D$5="P16",J12/$M$4)+IF($D$5="L2000",J12/$M$5)</f>
        <v>1371.0292249047013</v>
      </c>
      <c r="J12" s="28">
        <f>MIN(J16:J51)</f>
        <v>1079</v>
      </c>
      <c r="K12" s="28">
        <f>SUM(J12/60)</f>
        <v>17.983333333333334</v>
      </c>
      <c r="L12" s="82"/>
      <c r="M12" s="29">
        <f>SUM(I12/60)</f>
        <v>22.850487081745023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8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1</v>
      </c>
      <c r="D16" s="37">
        <v>30</v>
      </c>
      <c r="E16" s="23">
        <f>SUM(((B16*60)+C16)*60)+D16</f>
        <v>90</v>
      </c>
      <c r="F16" s="37">
        <v>0</v>
      </c>
      <c r="G16" s="37">
        <v>50</v>
      </c>
      <c r="H16" s="37">
        <v>26</v>
      </c>
      <c r="I16" s="23">
        <f>SUM(((F16*60)+G16)*60)+H16</f>
        <v>3026</v>
      </c>
      <c r="J16" s="23">
        <f>SUM(I16-E16)</f>
        <v>2936</v>
      </c>
      <c r="K16" s="23">
        <f>SUM(J16/60)</f>
        <v>48.93333333333333</v>
      </c>
      <c r="L16" s="38">
        <f>ROUNDDOWN(K16,0)</f>
        <v>48</v>
      </c>
      <c r="M16" s="38">
        <f>SUM(K16-L16)*60</f>
        <v>55.9999999999998</v>
      </c>
      <c r="T16" s="36"/>
    </row>
    <row r="17" spans="1:20" ht="27.75" customHeight="1">
      <c r="A17" s="39" t="s">
        <v>54</v>
      </c>
      <c r="B17" s="39">
        <f>+F16</f>
        <v>0</v>
      </c>
      <c r="C17" s="39">
        <f aca="true" t="shared" si="0" ref="C17:D20">+G16</f>
        <v>50</v>
      </c>
      <c r="D17" s="39">
        <f t="shared" si="0"/>
        <v>26</v>
      </c>
      <c r="E17" s="23">
        <f>SUM(((B17*60)+C17)*60)+D17</f>
        <v>3026</v>
      </c>
      <c r="F17" s="37">
        <v>1</v>
      </c>
      <c r="G17" s="37">
        <v>30</v>
      </c>
      <c r="H17" s="37">
        <v>44</v>
      </c>
      <c r="I17" s="23">
        <f>SUM(((F17*60)+G17)*60)+H17</f>
        <v>5444</v>
      </c>
      <c r="J17" s="23">
        <f>SUM(I17-E17)</f>
        <v>2418</v>
      </c>
      <c r="K17" s="23">
        <f>SUM(J17/60)</f>
        <v>40.3</v>
      </c>
      <c r="L17" s="38">
        <f>ROUNDDOWN(K17,0)</f>
        <v>40</v>
      </c>
      <c r="M17" s="38">
        <f>SUM(K17-L17)*60</f>
        <v>17.99999999999983</v>
      </c>
      <c r="T17" s="36"/>
    </row>
    <row r="18" spans="1:20" ht="27.75" customHeight="1">
      <c r="A18" s="39">
        <v>5</v>
      </c>
      <c r="B18" s="39">
        <f>+F17</f>
        <v>1</v>
      </c>
      <c r="C18" s="39">
        <f t="shared" si="0"/>
        <v>30</v>
      </c>
      <c r="D18" s="39">
        <f t="shared" si="0"/>
        <v>44</v>
      </c>
      <c r="E18" s="23">
        <f>SUM(((B18*60)+C18)*60)+D18</f>
        <v>5444</v>
      </c>
      <c r="F18" s="37">
        <v>1</v>
      </c>
      <c r="G18" s="37">
        <v>53</v>
      </c>
      <c r="H18" s="37">
        <v>57</v>
      </c>
      <c r="I18" s="23">
        <f>SUM(((F18*60)+G18)*60)+H18</f>
        <v>6837</v>
      </c>
      <c r="J18" s="23">
        <f>SUM(I18-E18)</f>
        <v>1393</v>
      </c>
      <c r="K18" s="23">
        <f>SUM(J18/60)</f>
        <v>23.216666666666665</v>
      </c>
      <c r="L18" s="38">
        <f>ROUNDDOWN(K18,0)</f>
        <v>23</v>
      </c>
      <c r="M18" s="38">
        <f>SUM(K18-L18)*60</f>
        <v>12.9999999999999</v>
      </c>
      <c r="T18" s="36"/>
    </row>
    <row r="19" spans="1:20" ht="27.75" customHeight="1">
      <c r="A19" s="40">
        <v>6</v>
      </c>
      <c r="B19" s="39">
        <f>+F18</f>
        <v>1</v>
      </c>
      <c r="C19" s="39">
        <f t="shared" si="0"/>
        <v>53</v>
      </c>
      <c r="D19" s="39">
        <f t="shared" si="0"/>
        <v>57</v>
      </c>
      <c r="E19" s="23">
        <f>SUM(((B19*60)+C19)*60)+D19</f>
        <v>6837</v>
      </c>
      <c r="F19" s="37">
        <v>2</v>
      </c>
      <c r="G19" s="37">
        <v>11</v>
      </c>
      <c r="H19" s="37">
        <v>56</v>
      </c>
      <c r="I19" s="23">
        <f>SUM(((F19*60)+G19)*60)+H19</f>
        <v>7916</v>
      </c>
      <c r="J19" s="23">
        <f>SUM(I19-E19)</f>
        <v>1079</v>
      </c>
      <c r="K19" s="23">
        <f>SUM(J19/60)</f>
        <v>17.983333333333334</v>
      </c>
      <c r="L19" s="38">
        <f>ROUNDDOWN(K19,0)</f>
        <v>17</v>
      </c>
      <c r="M19" s="38">
        <f>SUM(K19-L19)*60</f>
        <v>59.00000000000006</v>
      </c>
      <c r="T19" s="36"/>
    </row>
    <row r="20" spans="1:20" ht="27.75" customHeight="1">
      <c r="A20" s="39" t="s">
        <v>53</v>
      </c>
      <c r="B20" s="39">
        <f>+F19</f>
        <v>2</v>
      </c>
      <c r="C20" s="39">
        <f t="shared" si="0"/>
        <v>11</v>
      </c>
      <c r="D20" s="39">
        <f t="shared" si="0"/>
        <v>56</v>
      </c>
      <c r="E20" s="23">
        <f>SUM(((B20*60)+C20)*60)+D20</f>
        <v>7916</v>
      </c>
      <c r="F20" s="37">
        <v>3</v>
      </c>
      <c r="G20" s="37">
        <v>37</v>
      </c>
      <c r="H20" s="37">
        <v>40</v>
      </c>
      <c r="I20" s="23">
        <f>SUM(((F20*60)+G20)*60)+H20</f>
        <v>13060</v>
      </c>
      <c r="J20" s="23">
        <f>SUM(I20-E20)</f>
        <v>5144</v>
      </c>
      <c r="K20" s="23">
        <f>SUM(J20/60)</f>
        <v>85.73333333333333</v>
      </c>
      <c r="L20" s="38">
        <f>ROUNDDOWN(K20,0)</f>
        <v>85</v>
      </c>
      <c r="M20" s="38">
        <f>SUM(K20-L20)*60</f>
        <v>44.00000000000006</v>
      </c>
      <c r="T20" s="36"/>
    </row>
  </sheetData>
  <sheetProtection/>
  <protectedRanges>
    <protectedRange sqref="D4:G5" name="Range1"/>
    <protectedRange sqref="A9:C10" name="Range5_1"/>
    <protectedRange sqref="F16:H20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6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6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41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4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29</v>
      </c>
      <c r="E11" s="26"/>
      <c r="F11" s="27">
        <f>SUM(K11-D11)*60</f>
        <v>13.125</v>
      </c>
      <c r="G11" s="25">
        <f>ROUNDDOWN(M11,0)</f>
        <v>37</v>
      </c>
      <c r="H11" s="27">
        <f>SUM(M11-G11)*60</f>
        <v>7.604828462515911</v>
      </c>
      <c r="I11" s="14">
        <f>IF($D$5="H16",J11/$M$3)+IF($D$5="P16",J11/$M$4)+IF($D$5="L2000",J11/$M$5)</f>
        <v>2227.604828462516</v>
      </c>
      <c r="J11" s="28">
        <f>SUM(J16:J29)/L11</f>
        <v>1753.125</v>
      </c>
      <c r="K11" s="28">
        <f>SUM(J11/60)</f>
        <v>29.21875</v>
      </c>
      <c r="L11" s="81">
        <f>+A14-G1</f>
        <v>8</v>
      </c>
      <c r="M11" s="29">
        <f>SUM(I11/60)</f>
        <v>37.12674714104193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17</v>
      </c>
      <c r="E12" s="26"/>
      <c r="F12" s="27">
        <f>SUM(K12-D12)*60</f>
        <v>25.00000000000007</v>
      </c>
      <c r="G12" s="25">
        <f>ROUNDDOWN(M12,0)</f>
        <v>22</v>
      </c>
      <c r="H12" s="27">
        <f>SUM(M12-G12)*60</f>
        <v>7.8271918678525765</v>
      </c>
      <c r="I12" s="14">
        <f>IF($D$5="H16",J12/$M$3)+IF($D$5="P16",J12/$M$4)+IF($D$5="L2000",J12/$M$5)</f>
        <v>1327.8271918678527</v>
      </c>
      <c r="J12" s="28">
        <f>MIN(J16:J29)</f>
        <v>1045</v>
      </c>
      <c r="K12" s="28">
        <f>SUM(J12/60)</f>
        <v>17.416666666666668</v>
      </c>
      <c r="L12" s="82"/>
      <c r="M12" s="29">
        <f>SUM(I12/60)</f>
        <v>22.130453197797543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8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0</v>
      </c>
      <c r="D16" s="37">
        <v>15</v>
      </c>
      <c r="E16" s="23">
        <f>SUM(((B16*60)+C16)*60)+D16</f>
        <v>15</v>
      </c>
      <c r="F16" s="37">
        <v>1</v>
      </c>
      <c r="G16" s="37">
        <v>1</v>
      </c>
      <c r="H16" s="37">
        <v>14</v>
      </c>
      <c r="I16" s="23">
        <f>SUM(((F16*60)+G16)*60)+H16</f>
        <v>3674</v>
      </c>
      <c r="J16" s="23">
        <f>SUM(I16-E16)</f>
        <v>3659</v>
      </c>
      <c r="K16" s="23">
        <f>SUM(J16/60)</f>
        <v>60.983333333333334</v>
      </c>
      <c r="L16" s="38">
        <f>ROUNDDOWN(K16,0)</f>
        <v>60</v>
      </c>
      <c r="M16" s="38">
        <f>SUM(K16-L16)*60</f>
        <v>59.00000000000006</v>
      </c>
      <c r="T16" s="36"/>
    </row>
    <row r="17" spans="1:20" ht="27.75" customHeight="1">
      <c r="A17" s="39">
        <v>3</v>
      </c>
      <c r="B17" s="39">
        <f>+F16</f>
        <v>1</v>
      </c>
      <c r="C17" s="39">
        <f aca="true" t="shared" si="0" ref="C17:D20">+G16</f>
        <v>1</v>
      </c>
      <c r="D17" s="39">
        <f t="shared" si="0"/>
        <v>14</v>
      </c>
      <c r="E17" s="23">
        <f>SUM(((B17*60)+C17)*60)+D17</f>
        <v>3674</v>
      </c>
      <c r="F17" s="37">
        <v>1</v>
      </c>
      <c r="G17" s="37">
        <v>23</v>
      </c>
      <c r="H17" s="37">
        <v>25</v>
      </c>
      <c r="I17" s="23">
        <f>SUM(((F17*60)+G17)*60)+H17</f>
        <v>5005</v>
      </c>
      <c r="J17" s="23">
        <f>SUM(I17-E17)</f>
        <v>1331</v>
      </c>
      <c r="K17" s="23">
        <f>SUM(J17/60)</f>
        <v>22.183333333333334</v>
      </c>
      <c r="L17" s="38">
        <f>ROUNDDOWN(K17,0)</f>
        <v>22</v>
      </c>
      <c r="M17" s="38">
        <f>SUM(K17-L17)*60</f>
        <v>11.000000000000014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23</v>
      </c>
      <c r="D18" s="39">
        <f t="shared" si="0"/>
        <v>25</v>
      </c>
      <c r="E18" s="23">
        <f>SUM(((B18*60)+C18)*60)+D18</f>
        <v>5005</v>
      </c>
      <c r="F18" s="37">
        <v>1</v>
      </c>
      <c r="G18" s="37">
        <v>40</v>
      </c>
      <c r="H18" s="37">
        <v>50</v>
      </c>
      <c r="I18" s="23">
        <f>SUM(((F18*60)+G18)*60)+H18</f>
        <v>6050</v>
      </c>
      <c r="J18" s="23">
        <f>SUM(I18-E18)</f>
        <v>1045</v>
      </c>
      <c r="K18" s="23">
        <f>SUM(J18/60)</f>
        <v>17.416666666666668</v>
      </c>
      <c r="L18" s="38">
        <f>ROUNDDOWN(K18,0)</f>
        <v>17</v>
      </c>
      <c r="M18" s="38">
        <f>SUM(K18-L18)*60</f>
        <v>25.00000000000007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40</v>
      </c>
      <c r="D19" s="39">
        <f t="shared" si="0"/>
        <v>50</v>
      </c>
      <c r="E19" s="23">
        <f>SUM(((B19*60)+C19)*60)+D19</f>
        <v>6050</v>
      </c>
      <c r="F19" s="37">
        <v>2</v>
      </c>
      <c r="G19" s="37">
        <v>15</v>
      </c>
      <c r="H19" s="37">
        <v>17</v>
      </c>
      <c r="I19" s="23">
        <f>SUM(((F19*60)+G19)*60)+H19</f>
        <v>8117</v>
      </c>
      <c r="J19" s="23">
        <f>SUM(I19-E19)</f>
        <v>2067</v>
      </c>
      <c r="K19" s="23">
        <f>SUM(J19/60)</f>
        <v>34.45</v>
      </c>
      <c r="L19" s="38">
        <f>ROUNDDOWN(K19,0)</f>
        <v>34</v>
      </c>
      <c r="M19" s="38">
        <f>SUM(K19-L19)*60</f>
        <v>27.00000000000017</v>
      </c>
      <c r="T19" s="36"/>
    </row>
    <row r="20" spans="1:20" ht="27.75" customHeight="1">
      <c r="A20" s="39" t="s">
        <v>53</v>
      </c>
      <c r="B20" s="39">
        <f>+F19</f>
        <v>2</v>
      </c>
      <c r="C20" s="39">
        <f t="shared" si="0"/>
        <v>15</v>
      </c>
      <c r="D20" s="39">
        <f t="shared" si="0"/>
        <v>17</v>
      </c>
      <c r="E20" s="23">
        <f>SUM(((B20*60)+C20)*60)+D20</f>
        <v>8117</v>
      </c>
      <c r="F20" s="37">
        <v>3</v>
      </c>
      <c r="G20" s="37">
        <v>54</v>
      </c>
      <c r="H20" s="37">
        <v>0</v>
      </c>
      <c r="I20" s="23">
        <f>SUM(((F20*60)+G20)*60)+H20</f>
        <v>14040</v>
      </c>
      <c r="J20" s="23">
        <f>SUM(I20-E20)</f>
        <v>5923</v>
      </c>
      <c r="K20" s="23">
        <f>SUM(J20/60)</f>
        <v>98.71666666666667</v>
      </c>
      <c r="L20" s="38">
        <f>ROUNDDOWN(K20,0)</f>
        <v>98</v>
      </c>
      <c r="M20" s="38">
        <f>SUM(K20-L20)*60</f>
        <v>43.000000000000114</v>
      </c>
      <c r="T20" s="36"/>
    </row>
  </sheetData>
  <sheetProtection/>
  <protectedRanges>
    <protectedRange sqref="D4:G5" name="Range1"/>
    <protectedRange sqref="A9:C10" name="Range5_1"/>
    <protectedRange sqref="F16:H20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workbookViewId="0" topLeftCell="A1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6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6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33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4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38</v>
      </c>
      <c r="E11" s="26"/>
      <c r="F11" s="27">
        <f>SUM(K11-D11)*60</f>
        <v>54.99999999999986</v>
      </c>
      <c r="G11" s="25">
        <f>ROUNDDOWN(M11,0)</f>
        <v>49</v>
      </c>
      <c r="H11" s="27">
        <f>SUM(M11-G11)*60</f>
        <v>26.963151207115317</v>
      </c>
      <c r="I11" s="14">
        <f>IF($D$5="H16",J11/$M$3)+IF($D$5="P16",J11/$M$4)+IF($D$5="L2000",J11/$M$5)</f>
        <v>2966.9631512071155</v>
      </c>
      <c r="J11" s="28">
        <f>SUM(J16:J19)/L11</f>
        <v>2335</v>
      </c>
      <c r="K11" s="28">
        <f>SUM(J11/60)</f>
        <v>38.916666666666664</v>
      </c>
      <c r="L11" s="81">
        <f>+A14-G1</f>
        <v>6</v>
      </c>
      <c r="M11" s="29">
        <f>SUM(I11/60)</f>
        <v>49.44938585345192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16</v>
      </c>
      <c r="E12" s="26"/>
      <c r="F12" s="27">
        <f>SUM(K12-D12)*60</f>
        <v>45.99999999999994</v>
      </c>
      <c r="G12" s="25">
        <f>ROUNDDOWN(M12,0)</f>
        <v>21</v>
      </c>
      <c r="H12" s="27">
        <f>SUM(M12-G12)*60</f>
        <v>18.271918678525978</v>
      </c>
      <c r="I12" s="14">
        <f>IF($D$5="H16",J12/$M$3)+IF($D$5="P16",J12/$M$4)+IF($D$5="L2000",J12/$M$5)</f>
        <v>1278.271918678526</v>
      </c>
      <c r="J12" s="28">
        <f>MIN(J16:J19)</f>
        <v>1006</v>
      </c>
      <c r="K12" s="28">
        <f>SUM(J12/60)</f>
        <v>16.766666666666666</v>
      </c>
      <c r="L12" s="82"/>
      <c r="M12" s="29">
        <f>SUM(I12/60)</f>
        <v>21.304531977975433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6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0</v>
      </c>
      <c r="D16" s="37">
        <v>30</v>
      </c>
      <c r="E16" s="23">
        <f>SUM(((B16*60)+C16)*60)+D16</f>
        <v>30</v>
      </c>
      <c r="F16" s="37">
        <v>0</v>
      </c>
      <c r="G16" s="37">
        <v>55</v>
      </c>
      <c r="H16" s="37">
        <v>8</v>
      </c>
      <c r="I16" s="23">
        <f>SUM(((F16*60)+G16)*60)+H16</f>
        <v>3308</v>
      </c>
      <c r="J16" s="23">
        <f>SUM(I16-E16)</f>
        <v>3278</v>
      </c>
      <c r="K16" s="23">
        <f>SUM(J16/60)</f>
        <v>54.63333333333333</v>
      </c>
      <c r="L16" s="38">
        <f>ROUNDDOWN(K16,0)</f>
        <v>54</v>
      </c>
      <c r="M16" s="38">
        <f>SUM(K16-L16)*60</f>
        <v>37.99999999999997</v>
      </c>
      <c r="T16" s="36"/>
    </row>
    <row r="17" spans="1:20" ht="27.75" customHeight="1">
      <c r="A17" s="39">
        <v>3</v>
      </c>
      <c r="B17" s="39">
        <f>+F16</f>
        <v>0</v>
      </c>
      <c r="C17" s="39">
        <f aca="true" t="shared" si="0" ref="C17:D19">+G16</f>
        <v>55</v>
      </c>
      <c r="D17" s="39">
        <f t="shared" si="0"/>
        <v>8</v>
      </c>
      <c r="E17" s="23">
        <f>SUM(((B17*60)+C17)*60)+D17</f>
        <v>3308</v>
      </c>
      <c r="F17" s="37">
        <v>1</v>
      </c>
      <c r="G17" s="37">
        <v>21</v>
      </c>
      <c r="H17" s="37">
        <v>0</v>
      </c>
      <c r="I17" s="23">
        <f>SUM(((F17*60)+G17)*60)+H17</f>
        <v>4860</v>
      </c>
      <c r="J17" s="23">
        <f>SUM(I17-E17)</f>
        <v>1552</v>
      </c>
      <c r="K17" s="23">
        <f>SUM(J17/60)</f>
        <v>25.866666666666667</v>
      </c>
      <c r="L17" s="38">
        <f>ROUNDDOWN(K17,0)</f>
        <v>25</v>
      </c>
      <c r="M17" s="38">
        <f>SUM(K17-L17)*60</f>
        <v>52.00000000000003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21</v>
      </c>
      <c r="D18" s="39">
        <f t="shared" si="0"/>
        <v>0</v>
      </c>
      <c r="E18" s="23">
        <f>SUM(((B18*60)+C18)*60)+D18</f>
        <v>4860</v>
      </c>
      <c r="F18" s="37">
        <v>1</v>
      </c>
      <c r="G18" s="37">
        <v>37</v>
      </c>
      <c r="H18" s="37">
        <v>46</v>
      </c>
      <c r="I18" s="23">
        <f>SUM(((F18*60)+G18)*60)+H18</f>
        <v>5866</v>
      </c>
      <c r="J18" s="23">
        <f>SUM(I18-E18)</f>
        <v>1006</v>
      </c>
      <c r="K18" s="23">
        <f>SUM(J18/60)</f>
        <v>16.766666666666666</v>
      </c>
      <c r="L18" s="38">
        <f>ROUNDDOWN(K18,0)</f>
        <v>16</v>
      </c>
      <c r="M18" s="38">
        <f>SUM(K18-L18)*60</f>
        <v>45.99999999999994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37</v>
      </c>
      <c r="D19" s="39">
        <f t="shared" si="0"/>
        <v>46</v>
      </c>
      <c r="E19" s="23">
        <f>SUM(((B19*60)+C19)*60)+D19</f>
        <v>5866</v>
      </c>
      <c r="F19" s="37">
        <v>3</v>
      </c>
      <c r="G19" s="37">
        <v>54</v>
      </c>
      <c r="H19" s="37">
        <v>0</v>
      </c>
      <c r="I19" s="23">
        <f>SUM(((F19*60)+G19)*60)+H19</f>
        <v>14040</v>
      </c>
      <c r="J19" s="23">
        <f>SUM(I19-E19)</f>
        <v>8174</v>
      </c>
      <c r="K19" s="23">
        <f>SUM(J19/60)</f>
        <v>136.23333333333332</v>
      </c>
      <c r="L19" s="38">
        <f>ROUNDDOWN(K19,0)</f>
        <v>136</v>
      </c>
      <c r="M19" s="38">
        <f>SUM(K19-L19)*60</f>
        <v>13.999999999999204</v>
      </c>
      <c r="T19" s="36"/>
    </row>
  </sheetData>
  <sheetProtection/>
  <protectedRanges>
    <protectedRange sqref="D4:G5" name="Range1"/>
    <protectedRange sqref="A9:C10" name="Range5_1"/>
    <protectedRange sqref="F16:H19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1"/>
      <c r="E1" s="55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6"/>
      <c r="E2" s="14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32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6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26</v>
      </c>
      <c r="E11" s="26"/>
      <c r="F11" s="27">
        <f>SUM(K11-D11)*60</f>
        <v>34.99999999999993</v>
      </c>
      <c r="G11" s="25">
        <f>ROUNDDOWN(M11,0)</f>
        <v>32</v>
      </c>
      <c r="H11" s="27">
        <f>SUM(M11-G11)*60</f>
        <v>39.45945945945951</v>
      </c>
      <c r="I11" s="14">
        <f>IF($D$5="H16",J11/$M$3)+IF($D$5="P16",J11/$M$4)+IF($D$5="L2000",J11/$M$5)</f>
        <v>1959.4594594594596</v>
      </c>
      <c r="J11" s="28">
        <f>SUM(J16:J63)/L11</f>
        <v>1595</v>
      </c>
      <c r="K11" s="28">
        <f>SUM(J11/60)</f>
        <v>26.583333333333332</v>
      </c>
      <c r="L11" s="81">
        <f>+A14-G1</f>
        <v>8</v>
      </c>
      <c r="M11" s="29">
        <f>SUM(I11/60)</f>
        <v>32.65765765765766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17</v>
      </c>
      <c r="E12" s="26"/>
      <c r="F12" s="27">
        <f>SUM(K12-D12)*60</f>
        <v>42.9999999999999</v>
      </c>
      <c r="G12" s="25">
        <f>ROUNDDOWN(M12,0)</f>
        <v>21</v>
      </c>
      <c r="H12" s="27">
        <f>SUM(M12-G12)*60</f>
        <v>45.89680589680604</v>
      </c>
      <c r="I12" s="14">
        <f>IF($D$5="H16",J12/$M$3)+IF($D$5="P16",J12/$M$4)+IF($D$5="L2000",J12/$M$5)</f>
        <v>1305.896805896806</v>
      </c>
      <c r="J12" s="28">
        <f>MIN(J16:J63)</f>
        <v>1063</v>
      </c>
      <c r="K12" s="28">
        <f>SUM(J12/60)</f>
        <v>17.716666666666665</v>
      </c>
      <c r="L12" s="82"/>
      <c r="M12" s="29">
        <f>SUM(I12/60)</f>
        <v>21.764946764946767</v>
      </c>
      <c r="N12" s="5"/>
      <c r="O12" s="5"/>
      <c r="P12" s="5"/>
    </row>
    <row r="13" spans="1:18" s="14" customFormat="1" ht="20.2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  <c r="N13" s="33"/>
      <c r="O13" s="33"/>
      <c r="P13" s="33"/>
      <c r="Q13" s="33"/>
      <c r="R13" s="33"/>
    </row>
    <row r="14" spans="1:13" ht="51.75" customHeight="1">
      <c r="A14" s="4">
        <v>8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0</v>
      </c>
      <c r="D16" s="37">
        <v>0</v>
      </c>
      <c r="E16" s="23">
        <f>SUM(((B16*60)+C16)*60)+D16</f>
        <v>0</v>
      </c>
      <c r="F16" s="37">
        <v>0</v>
      </c>
      <c r="G16" s="37">
        <v>54</v>
      </c>
      <c r="H16" s="37">
        <v>26</v>
      </c>
      <c r="I16" s="23">
        <f>SUM(((F16*60)+G16)*60)+H16</f>
        <v>3266</v>
      </c>
      <c r="J16" s="23">
        <f>SUM(I16-E16)</f>
        <v>3266</v>
      </c>
      <c r="K16" s="23">
        <f>SUM(J16/60)</f>
        <v>54.43333333333333</v>
      </c>
      <c r="L16" s="38">
        <f>ROUNDDOWN(K16,0)</f>
        <v>54</v>
      </c>
      <c r="M16" s="38">
        <f>SUM(K16-L16)*60</f>
        <v>25.9999999999998</v>
      </c>
      <c r="T16" s="36"/>
    </row>
    <row r="17" spans="1:20" ht="27.75" customHeight="1">
      <c r="A17" s="39">
        <v>3</v>
      </c>
      <c r="B17" s="39">
        <f>+F16</f>
        <v>0</v>
      </c>
      <c r="C17" s="39">
        <f aca="true" t="shared" si="0" ref="C17:D20">+G16</f>
        <v>54</v>
      </c>
      <c r="D17" s="39">
        <f t="shared" si="0"/>
        <v>26</v>
      </c>
      <c r="E17" s="23">
        <f>SUM(((B17*60)+C17)*60)+D17</f>
        <v>3266</v>
      </c>
      <c r="F17" s="37">
        <v>1</v>
      </c>
      <c r="G17" s="37">
        <v>17</v>
      </c>
      <c r="H17" s="37">
        <v>29</v>
      </c>
      <c r="I17" s="23">
        <f>SUM(((F17*60)+G17)*60)+H17</f>
        <v>4649</v>
      </c>
      <c r="J17" s="23">
        <f>SUM(I17-E17)</f>
        <v>1383</v>
      </c>
      <c r="K17" s="23">
        <f>SUM(J17/60)</f>
        <v>23.05</v>
      </c>
      <c r="L17" s="38">
        <f>ROUNDDOWN(K17,0)</f>
        <v>23</v>
      </c>
      <c r="M17" s="38">
        <f>SUM(K17-L17)*60</f>
        <v>3.0000000000000426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17</v>
      </c>
      <c r="D18" s="39">
        <f t="shared" si="0"/>
        <v>29</v>
      </c>
      <c r="E18" s="23">
        <f>SUM(((B18*60)+C18)*60)+D18</f>
        <v>4649</v>
      </c>
      <c r="F18" s="37">
        <v>1</v>
      </c>
      <c r="G18" s="37">
        <v>35</v>
      </c>
      <c r="H18" s="37">
        <v>12</v>
      </c>
      <c r="I18" s="23">
        <f>SUM(((F18*60)+G18)*60)+H18</f>
        <v>5712</v>
      </c>
      <c r="J18" s="23">
        <f>SUM(I18-E18)</f>
        <v>1063</v>
      </c>
      <c r="K18" s="23">
        <f>SUM(J18/60)</f>
        <v>17.716666666666665</v>
      </c>
      <c r="L18" s="38">
        <f>ROUNDDOWN(K18,0)</f>
        <v>17</v>
      </c>
      <c r="M18" s="38">
        <f>SUM(K18-L18)*60</f>
        <v>42.9999999999999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35</v>
      </c>
      <c r="D19" s="39">
        <f t="shared" si="0"/>
        <v>12</v>
      </c>
      <c r="E19" s="23">
        <f>SUM(((B19*60)+C19)*60)+D19</f>
        <v>5712</v>
      </c>
      <c r="F19" s="37">
        <v>2</v>
      </c>
      <c r="G19" s="37">
        <v>10</v>
      </c>
      <c r="H19" s="37">
        <v>59</v>
      </c>
      <c r="I19" s="23">
        <f>SUM(((F19*60)+G19)*60)+H19</f>
        <v>7859</v>
      </c>
      <c r="J19" s="23">
        <f>SUM(I19-E19)</f>
        <v>2147</v>
      </c>
      <c r="K19" s="23">
        <f>SUM(J19/60)</f>
        <v>35.78333333333333</v>
      </c>
      <c r="L19" s="38">
        <f>ROUNDDOWN(K19,0)</f>
        <v>35</v>
      </c>
      <c r="M19" s="38">
        <f>SUM(K19-L19)*60</f>
        <v>46.999999999999886</v>
      </c>
      <c r="T19" s="36"/>
    </row>
    <row r="20" spans="1:20" ht="27.75" customHeight="1">
      <c r="A20" s="39" t="s">
        <v>53</v>
      </c>
      <c r="B20" s="39">
        <f>+F19</f>
        <v>2</v>
      </c>
      <c r="C20" s="39">
        <f t="shared" si="0"/>
        <v>10</v>
      </c>
      <c r="D20" s="39">
        <f t="shared" si="0"/>
        <v>59</v>
      </c>
      <c r="E20" s="23">
        <f>SUM(((B20*60)+C20)*60)+D20</f>
        <v>7859</v>
      </c>
      <c r="F20" s="37">
        <v>3</v>
      </c>
      <c r="G20" s="37">
        <v>32</v>
      </c>
      <c r="H20" s="37">
        <v>40</v>
      </c>
      <c r="I20" s="23">
        <f>SUM(((F20*60)+G20)*60)+H20</f>
        <v>12760</v>
      </c>
      <c r="J20" s="23">
        <f>SUM(I20-E20)</f>
        <v>4901</v>
      </c>
      <c r="K20" s="23">
        <f>SUM(J20/60)</f>
        <v>81.68333333333334</v>
      </c>
      <c r="L20" s="38">
        <f>ROUNDDOWN(K20,0)</f>
        <v>81</v>
      </c>
      <c r="M20" s="38">
        <f>SUM(K20-L20)*60</f>
        <v>41.00000000000023</v>
      </c>
      <c r="T20" s="36"/>
    </row>
  </sheetData>
  <sheetProtection/>
  <protectedRanges>
    <protectedRange sqref="D4:G5" name="Range1"/>
    <protectedRange sqref="A9:C10" name="Range5_1"/>
    <protectedRange sqref="F16:H20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6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6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39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7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0</v>
      </c>
      <c r="E11" s="26"/>
      <c r="F11" s="27">
        <f>SUM(K11-D11)*60</f>
        <v>0</v>
      </c>
      <c r="G11" s="25">
        <f>ROUNDDOWN(M11,0)</f>
        <v>0</v>
      </c>
      <c r="H11" s="27">
        <f>SUM(M11-G11)*60</f>
        <v>0</v>
      </c>
      <c r="I11" s="14">
        <f>IF($D$5="H16",J11/$M$3)+IF($D$5="P16",J11/$M$4)+IF($D$5="L2000",J11/$M$5)</f>
        <v>0</v>
      </c>
      <c r="J11" s="28">
        <f>SUM(J16:J125)/L11</f>
        <v>0</v>
      </c>
      <c r="K11" s="28">
        <f>SUM(J11/60)</f>
        <v>0</v>
      </c>
      <c r="L11" s="81">
        <f>+A14-G1</f>
        <v>1</v>
      </c>
      <c r="M11" s="29">
        <f>SUM(I11/60)</f>
        <v>0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0</v>
      </c>
      <c r="E12" s="26"/>
      <c r="F12" s="27">
        <f>SUM(K12-D12)*60</f>
        <v>0</v>
      </c>
      <c r="G12" s="25">
        <f>ROUNDDOWN(M12,0)</f>
        <v>0</v>
      </c>
      <c r="H12" s="27">
        <f>SUM(M12-G12)*60</f>
        <v>0</v>
      </c>
      <c r="I12" s="14">
        <f>IF($D$5="H16",J12/$M$3)+IF($D$5="P16",J12/$M$4)+IF($D$5="L2000",J12/$M$5)</f>
        <v>0</v>
      </c>
      <c r="J12" s="28">
        <f>MIN(J16:J125)</f>
        <v>0</v>
      </c>
      <c r="K12" s="28">
        <f>SUM(J12/60)</f>
        <v>0</v>
      </c>
      <c r="L12" s="82"/>
      <c r="M12" s="29">
        <f>SUM(I12/60)</f>
        <v>0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COUNTA(A16:A25)</f>
        <v>1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/>
      <c r="C16" s="37"/>
      <c r="D16" s="37"/>
      <c r="E16" s="23">
        <f aca="true" t="shared" si="0" ref="E16:E24">SUM(((B16*60)+C16)*60)+D16</f>
        <v>0</v>
      </c>
      <c r="F16" s="37"/>
      <c r="G16" s="37"/>
      <c r="H16" s="37"/>
      <c r="I16" s="23">
        <f>SUM(((F16*60)+G16)*60)+H16</f>
        <v>0</v>
      </c>
      <c r="J16" s="23">
        <f>SUM(I16-E16)</f>
        <v>0</v>
      </c>
      <c r="K16" s="23">
        <f>SUM(J16/60)</f>
        <v>0</v>
      </c>
      <c r="L16" s="38">
        <f>ROUNDDOWN(K16,0)</f>
        <v>0</v>
      </c>
      <c r="M16" s="38">
        <f>SUM(K16-L16)*60</f>
        <v>0</v>
      </c>
      <c r="T16" s="36"/>
    </row>
    <row r="17" spans="1:20" ht="27.75" customHeight="1">
      <c r="A17" s="39"/>
      <c r="B17" s="39">
        <f>+F16</f>
        <v>0</v>
      </c>
      <c r="C17" s="39">
        <f aca="true" t="shared" si="1" ref="C17:D24">+G16</f>
        <v>0</v>
      </c>
      <c r="D17" s="39">
        <f t="shared" si="1"/>
        <v>0</v>
      </c>
      <c r="E17" s="23">
        <f t="shared" si="0"/>
        <v>0</v>
      </c>
      <c r="F17" s="37"/>
      <c r="G17" s="37"/>
      <c r="H17" s="37"/>
      <c r="I17" s="23">
        <f aca="true" t="shared" si="2" ref="I17:I24">SUM(((F17*60)+G17)*60)+H17</f>
        <v>0</v>
      </c>
      <c r="J17" s="23">
        <f aca="true" t="shared" si="3" ref="J17:J24">SUM(I17-E17)</f>
        <v>0</v>
      </c>
      <c r="K17" s="23">
        <f aca="true" t="shared" si="4" ref="K17:K75">SUM(J17/60)</f>
        <v>0</v>
      </c>
      <c r="L17" s="38">
        <f aca="true" t="shared" si="5" ref="L17:L75">ROUNDDOWN(K17,0)</f>
        <v>0</v>
      </c>
      <c r="M17" s="38">
        <f aca="true" t="shared" si="6" ref="M17:M24">SUM(K17-L17)*60</f>
        <v>0</v>
      </c>
      <c r="T17" s="36"/>
    </row>
    <row r="18" spans="1:20" ht="27.75" customHeight="1">
      <c r="A18" s="39"/>
      <c r="B18" s="39">
        <f aca="true" t="shared" si="7" ref="B18:B24">+F17</f>
        <v>0</v>
      </c>
      <c r="C18" s="39">
        <f t="shared" si="1"/>
        <v>0</v>
      </c>
      <c r="D18" s="39">
        <f t="shared" si="1"/>
        <v>0</v>
      </c>
      <c r="E18" s="23">
        <f t="shared" si="0"/>
        <v>0</v>
      </c>
      <c r="F18" s="37"/>
      <c r="G18" s="37"/>
      <c r="H18" s="37"/>
      <c r="I18" s="23">
        <f t="shared" si="2"/>
        <v>0</v>
      </c>
      <c r="J18" s="23">
        <f t="shared" si="3"/>
        <v>0</v>
      </c>
      <c r="K18" s="23">
        <f t="shared" si="4"/>
        <v>0</v>
      </c>
      <c r="L18" s="38">
        <f t="shared" si="5"/>
        <v>0</v>
      </c>
      <c r="M18" s="38">
        <f t="shared" si="6"/>
        <v>0</v>
      </c>
      <c r="T18" s="36"/>
    </row>
    <row r="19" spans="1:20" ht="27.75" customHeight="1">
      <c r="A19" s="40"/>
      <c r="B19" s="39">
        <f t="shared" si="7"/>
        <v>0</v>
      </c>
      <c r="C19" s="39">
        <f t="shared" si="1"/>
        <v>0</v>
      </c>
      <c r="D19" s="39">
        <f t="shared" si="1"/>
        <v>0</v>
      </c>
      <c r="E19" s="23">
        <f t="shared" si="0"/>
        <v>0</v>
      </c>
      <c r="F19" s="37"/>
      <c r="G19" s="37"/>
      <c r="H19" s="37"/>
      <c r="I19" s="23">
        <f t="shared" si="2"/>
        <v>0</v>
      </c>
      <c r="J19" s="23">
        <f t="shared" si="3"/>
        <v>0</v>
      </c>
      <c r="K19" s="23">
        <f t="shared" si="4"/>
        <v>0</v>
      </c>
      <c r="L19" s="38">
        <f t="shared" si="5"/>
        <v>0</v>
      </c>
      <c r="M19" s="38">
        <f t="shared" si="6"/>
        <v>0</v>
      </c>
      <c r="T19" s="36"/>
    </row>
    <row r="20" spans="1:20" ht="27.75" customHeight="1">
      <c r="A20" s="39"/>
      <c r="B20" s="39">
        <f t="shared" si="7"/>
        <v>0</v>
      </c>
      <c r="C20" s="39">
        <f t="shared" si="1"/>
        <v>0</v>
      </c>
      <c r="D20" s="39">
        <f t="shared" si="1"/>
        <v>0</v>
      </c>
      <c r="E20" s="23">
        <f t="shared" si="0"/>
        <v>0</v>
      </c>
      <c r="F20" s="37"/>
      <c r="G20" s="37"/>
      <c r="H20" s="37"/>
      <c r="I20" s="23">
        <f t="shared" si="2"/>
        <v>0</v>
      </c>
      <c r="J20" s="23">
        <f t="shared" si="3"/>
        <v>0</v>
      </c>
      <c r="K20" s="23">
        <f t="shared" si="4"/>
        <v>0</v>
      </c>
      <c r="L20" s="38">
        <f t="shared" si="5"/>
        <v>0</v>
      </c>
      <c r="M20" s="38">
        <f t="shared" si="6"/>
        <v>0</v>
      </c>
      <c r="T20" s="36"/>
    </row>
    <row r="21" spans="1:20" ht="27.75" customHeight="1">
      <c r="A21" s="39"/>
      <c r="B21" s="39">
        <f t="shared" si="7"/>
        <v>0</v>
      </c>
      <c r="C21" s="39">
        <f t="shared" si="1"/>
        <v>0</v>
      </c>
      <c r="D21" s="39">
        <f t="shared" si="1"/>
        <v>0</v>
      </c>
      <c r="E21" s="23">
        <f t="shared" si="0"/>
        <v>0</v>
      </c>
      <c r="F21" s="37"/>
      <c r="G21" s="37"/>
      <c r="H21" s="37"/>
      <c r="I21" s="23">
        <f t="shared" si="2"/>
        <v>0</v>
      </c>
      <c r="J21" s="23">
        <f t="shared" si="3"/>
        <v>0</v>
      </c>
      <c r="K21" s="23">
        <f t="shared" si="4"/>
        <v>0</v>
      </c>
      <c r="L21" s="38">
        <f t="shared" si="5"/>
        <v>0</v>
      </c>
      <c r="M21" s="38">
        <f t="shared" si="6"/>
        <v>0</v>
      </c>
      <c r="T21" s="36"/>
    </row>
    <row r="22" spans="1:20" ht="27.75" customHeight="1">
      <c r="A22" s="39"/>
      <c r="B22" s="39">
        <f t="shared" si="7"/>
        <v>0</v>
      </c>
      <c r="C22" s="39">
        <f t="shared" si="1"/>
        <v>0</v>
      </c>
      <c r="D22" s="39">
        <f t="shared" si="1"/>
        <v>0</v>
      </c>
      <c r="E22" s="23">
        <f t="shared" si="0"/>
        <v>0</v>
      </c>
      <c r="F22" s="37"/>
      <c r="G22" s="37"/>
      <c r="H22" s="37"/>
      <c r="I22" s="23">
        <f t="shared" si="2"/>
        <v>0</v>
      </c>
      <c r="J22" s="23">
        <f t="shared" si="3"/>
        <v>0</v>
      </c>
      <c r="K22" s="23">
        <f t="shared" si="4"/>
        <v>0</v>
      </c>
      <c r="L22" s="38">
        <f t="shared" si="5"/>
        <v>0</v>
      </c>
      <c r="M22" s="38">
        <f t="shared" si="6"/>
        <v>0</v>
      </c>
      <c r="T22" s="36"/>
    </row>
    <row r="23" spans="1:20" ht="27.75" customHeight="1">
      <c r="A23" s="39"/>
      <c r="B23" s="39">
        <f t="shared" si="7"/>
        <v>0</v>
      </c>
      <c r="C23" s="39">
        <f t="shared" si="1"/>
        <v>0</v>
      </c>
      <c r="D23" s="39">
        <f t="shared" si="1"/>
        <v>0</v>
      </c>
      <c r="E23" s="23">
        <f t="shared" si="0"/>
        <v>0</v>
      </c>
      <c r="F23" s="37"/>
      <c r="G23" s="37"/>
      <c r="H23" s="37"/>
      <c r="I23" s="23">
        <f t="shared" si="2"/>
        <v>0</v>
      </c>
      <c r="J23" s="23">
        <f t="shared" si="3"/>
        <v>0</v>
      </c>
      <c r="K23" s="23">
        <f t="shared" si="4"/>
        <v>0</v>
      </c>
      <c r="L23" s="38">
        <f t="shared" si="5"/>
        <v>0</v>
      </c>
      <c r="M23" s="38">
        <f t="shared" si="6"/>
        <v>0</v>
      </c>
      <c r="T23" s="36"/>
    </row>
    <row r="24" spans="1:20" ht="27.75" customHeight="1">
      <c r="A24" s="39"/>
      <c r="B24" s="39">
        <f t="shared" si="7"/>
        <v>0</v>
      </c>
      <c r="C24" s="39">
        <f t="shared" si="1"/>
        <v>0</v>
      </c>
      <c r="D24" s="39">
        <f t="shared" si="1"/>
        <v>0</v>
      </c>
      <c r="E24" s="23">
        <f t="shared" si="0"/>
        <v>0</v>
      </c>
      <c r="F24" s="37"/>
      <c r="G24" s="37"/>
      <c r="H24" s="37"/>
      <c r="I24" s="23">
        <f t="shared" si="2"/>
        <v>0</v>
      </c>
      <c r="J24" s="23">
        <f t="shared" si="3"/>
        <v>0</v>
      </c>
      <c r="K24" s="23">
        <f t="shared" si="4"/>
        <v>0</v>
      </c>
      <c r="L24" s="38">
        <f t="shared" si="5"/>
        <v>0</v>
      </c>
      <c r="M24" s="38">
        <f t="shared" si="6"/>
        <v>0</v>
      </c>
      <c r="T24" s="36"/>
    </row>
    <row r="25" spans="1:20" ht="27.75" customHeight="1">
      <c r="A25" s="39"/>
      <c r="B25" s="39">
        <f>+F24</f>
        <v>0</v>
      </c>
      <c r="C25" s="39">
        <f>+G24</f>
        <v>0</v>
      </c>
      <c r="D25" s="39">
        <f>+H24</f>
        <v>0</v>
      </c>
      <c r="E25" s="23">
        <f>SUM(((B25*60)+C25)*60)+D25</f>
        <v>0</v>
      </c>
      <c r="F25" s="37"/>
      <c r="G25" s="37"/>
      <c r="H25" s="37"/>
      <c r="I25" s="23">
        <f>SUM(((F25*60)+G25)*60)+H25</f>
        <v>0</v>
      </c>
      <c r="J25" s="23">
        <f>SUM(I25-E25)</f>
        <v>0</v>
      </c>
      <c r="K25" s="23">
        <f t="shared" si="4"/>
        <v>0</v>
      </c>
      <c r="L25" s="38">
        <f t="shared" si="5"/>
        <v>0</v>
      </c>
      <c r="M25" s="38">
        <f>SUM(K25-L25)*60</f>
        <v>0</v>
      </c>
      <c r="T25" s="36"/>
    </row>
    <row r="26" spans="1:20" ht="27.75" customHeight="1">
      <c r="A26" s="39"/>
      <c r="B26" s="39">
        <f aca="true" t="shared" si="8" ref="B26:D75">+F25</f>
        <v>0</v>
      </c>
      <c r="C26" s="39">
        <f t="shared" si="8"/>
        <v>0</v>
      </c>
      <c r="D26" s="39">
        <f t="shared" si="8"/>
        <v>0</v>
      </c>
      <c r="E26" s="23">
        <f aca="true" t="shared" si="9" ref="E26:E75">SUM(((B26*60)+C26)*60)+D26</f>
        <v>0</v>
      </c>
      <c r="F26" s="37"/>
      <c r="G26" s="37"/>
      <c r="H26" s="37"/>
      <c r="I26" s="23">
        <f aca="true" t="shared" si="10" ref="I26:I75">SUM(((F26*60)+G26)*60)+H26</f>
        <v>0</v>
      </c>
      <c r="J26" s="23">
        <f aca="true" t="shared" si="11" ref="J26:J75">SUM(I26-E26)</f>
        <v>0</v>
      </c>
      <c r="K26" s="23">
        <f t="shared" si="4"/>
        <v>0</v>
      </c>
      <c r="L26" s="38">
        <f t="shared" si="5"/>
        <v>0</v>
      </c>
      <c r="M26" s="38">
        <f aca="true" t="shared" si="12" ref="M26:M75">SUM(K26-L26)*60</f>
        <v>0</v>
      </c>
      <c r="T26" s="36"/>
    </row>
    <row r="27" spans="1:20" ht="27.75" customHeight="1">
      <c r="A27" s="39"/>
      <c r="B27" s="39">
        <f t="shared" si="8"/>
        <v>0</v>
      </c>
      <c r="C27" s="39">
        <f t="shared" si="8"/>
        <v>0</v>
      </c>
      <c r="D27" s="39">
        <f t="shared" si="8"/>
        <v>0</v>
      </c>
      <c r="E27" s="23">
        <f t="shared" si="9"/>
        <v>0</v>
      </c>
      <c r="F27" s="37"/>
      <c r="G27" s="37"/>
      <c r="H27" s="37"/>
      <c r="I27" s="23">
        <f t="shared" si="10"/>
        <v>0</v>
      </c>
      <c r="J27" s="23">
        <f t="shared" si="11"/>
        <v>0</v>
      </c>
      <c r="K27" s="23">
        <f t="shared" si="4"/>
        <v>0</v>
      </c>
      <c r="L27" s="38">
        <f t="shared" si="5"/>
        <v>0</v>
      </c>
      <c r="M27" s="38">
        <f t="shared" si="12"/>
        <v>0</v>
      </c>
      <c r="T27" s="36"/>
    </row>
    <row r="28" spans="1:20" ht="27.75" customHeight="1">
      <c r="A28" s="39"/>
      <c r="B28" s="39">
        <f t="shared" si="8"/>
        <v>0</v>
      </c>
      <c r="C28" s="39">
        <f t="shared" si="8"/>
        <v>0</v>
      </c>
      <c r="D28" s="39">
        <f t="shared" si="8"/>
        <v>0</v>
      </c>
      <c r="E28" s="23">
        <f t="shared" si="9"/>
        <v>0</v>
      </c>
      <c r="F28" s="37"/>
      <c r="G28" s="37"/>
      <c r="H28" s="37"/>
      <c r="I28" s="23">
        <f t="shared" si="10"/>
        <v>0</v>
      </c>
      <c r="J28" s="23">
        <f t="shared" si="11"/>
        <v>0</v>
      </c>
      <c r="K28" s="23">
        <f t="shared" si="4"/>
        <v>0</v>
      </c>
      <c r="L28" s="38">
        <f t="shared" si="5"/>
        <v>0</v>
      </c>
      <c r="M28" s="38">
        <f t="shared" si="12"/>
        <v>0</v>
      </c>
      <c r="T28" s="36"/>
    </row>
    <row r="29" spans="1:20" ht="27.75" customHeight="1">
      <c r="A29" s="39"/>
      <c r="B29" s="39">
        <f t="shared" si="8"/>
        <v>0</v>
      </c>
      <c r="C29" s="39">
        <f t="shared" si="8"/>
        <v>0</v>
      </c>
      <c r="D29" s="39">
        <f t="shared" si="8"/>
        <v>0</v>
      </c>
      <c r="E29" s="23">
        <f t="shared" si="9"/>
        <v>0</v>
      </c>
      <c r="F29" s="37"/>
      <c r="G29" s="37"/>
      <c r="H29" s="37"/>
      <c r="I29" s="23">
        <f t="shared" si="10"/>
        <v>0</v>
      </c>
      <c r="J29" s="23">
        <f t="shared" si="11"/>
        <v>0</v>
      </c>
      <c r="K29" s="23">
        <f t="shared" si="4"/>
        <v>0</v>
      </c>
      <c r="L29" s="38">
        <f t="shared" si="5"/>
        <v>0</v>
      </c>
      <c r="M29" s="38">
        <f t="shared" si="12"/>
        <v>0</v>
      </c>
      <c r="T29" s="36"/>
    </row>
    <row r="30" spans="1:20" ht="27.75" customHeight="1">
      <c r="A30" s="39"/>
      <c r="B30" s="39">
        <f t="shared" si="8"/>
        <v>0</v>
      </c>
      <c r="C30" s="39">
        <f t="shared" si="8"/>
        <v>0</v>
      </c>
      <c r="D30" s="39">
        <f t="shared" si="8"/>
        <v>0</v>
      </c>
      <c r="E30" s="23">
        <f t="shared" si="9"/>
        <v>0</v>
      </c>
      <c r="F30" s="37"/>
      <c r="G30" s="37"/>
      <c r="H30" s="37"/>
      <c r="I30" s="23">
        <f t="shared" si="10"/>
        <v>0</v>
      </c>
      <c r="J30" s="23">
        <f t="shared" si="11"/>
        <v>0</v>
      </c>
      <c r="K30" s="23">
        <f t="shared" si="4"/>
        <v>0</v>
      </c>
      <c r="L30" s="38">
        <f t="shared" si="5"/>
        <v>0</v>
      </c>
      <c r="M30" s="38">
        <f t="shared" si="12"/>
        <v>0</v>
      </c>
      <c r="T30" s="36"/>
    </row>
    <row r="31" spans="1:20" ht="27.75" customHeight="1">
      <c r="A31" s="39"/>
      <c r="B31" s="39">
        <f t="shared" si="8"/>
        <v>0</v>
      </c>
      <c r="C31" s="39">
        <f t="shared" si="8"/>
        <v>0</v>
      </c>
      <c r="D31" s="39">
        <f t="shared" si="8"/>
        <v>0</v>
      </c>
      <c r="E31" s="23">
        <f t="shared" si="9"/>
        <v>0</v>
      </c>
      <c r="F31" s="37"/>
      <c r="G31" s="37"/>
      <c r="H31" s="37"/>
      <c r="I31" s="23">
        <f t="shared" si="10"/>
        <v>0</v>
      </c>
      <c r="J31" s="23">
        <f t="shared" si="11"/>
        <v>0</v>
      </c>
      <c r="K31" s="23">
        <f t="shared" si="4"/>
        <v>0</v>
      </c>
      <c r="L31" s="38">
        <f t="shared" si="5"/>
        <v>0</v>
      </c>
      <c r="M31" s="38">
        <f t="shared" si="12"/>
        <v>0</v>
      </c>
      <c r="T31" s="36"/>
    </row>
    <row r="32" spans="1:20" ht="27.75" customHeight="1">
      <c r="A32" s="39"/>
      <c r="B32" s="39">
        <f t="shared" si="8"/>
        <v>0</v>
      </c>
      <c r="C32" s="39">
        <f t="shared" si="8"/>
        <v>0</v>
      </c>
      <c r="D32" s="39">
        <f t="shared" si="8"/>
        <v>0</v>
      </c>
      <c r="E32" s="23">
        <f t="shared" si="9"/>
        <v>0</v>
      </c>
      <c r="F32" s="37"/>
      <c r="G32" s="37"/>
      <c r="H32" s="37"/>
      <c r="I32" s="23">
        <f t="shared" si="10"/>
        <v>0</v>
      </c>
      <c r="J32" s="23">
        <f t="shared" si="11"/>
        <v>0</v>
      </c>
      <c r="K32" s="23">
        <f t="shared" si="4"/>
        <v>0</v>
      </c>
      <c r="L32" s="38">
        <f t="shared" si="5"/>
        <v>0</v>
      </c>
      <c r="M32" s="38">
        <f t="shared" si="12"/>
        <v>0</v>
      </c>
      <c r="T32" s="36"/>
    </row>
    <row r="33" spans="1:20" ht="27.75" customHeight="1">
      <c r="A33" s="39"/>
      <c r="B33" s="39">
        <f t="shared" si="8"/>
        <v>0</v>
      </c>
      <c r="C33" s="39">
        <f t="shared" si="8"/>
        <v>0</v>
      </c>
      <c r="D33" s="39">
        <f t="shared" si="8"/>
        <v>0</v>
      </c>
      <c r="E33" s="23">
        <f t="shared" si="9"/>
        <v>0</v>
      </c>
      <c r="F33" s="37"/>
      <c r="G33" s="37"/>
      <c r="H33" s="37"/>
      <c r="I33" s="23">
        <f t="shared" si="10"/>
        <v>0</v>
      </c>
      <c r="J33" s="23">
        <f t="shared" si="11"/>
        <v>0</v>
      </c>
      <c r="K33" s="23">
        <f t="shared" si="4"/>
        <v>0</v>
      </c>
      <c r="L33" s="38">
        <f t="shared" si="5"/>
        <v>0</v>
      </c>
      <c r="M33" s="38">
        <f t="shared" si="12"/>
        <v>0</v>
      </c>
      <c r="T33" s="36"/>
    </row>
    <row r="34" spans="1:20" ht="27.75" customHeight="1">
      <c r="A34" s="39"/>
      <c r="B34" s="39">
        <f t="shared" si="8"/>
        <v>0</v>
      </c>
      <c r="C34" s="39">
        <f t="shared" si="8"/>
        <v>0</v>
      </c>
      <c r="D34" s="39">
        <f t="shared" si="8"/>
        <v>0</v>
      </c>
      <c r="E34" s="23">
        <f t="shared" si="9"/>
        <v>0</v>
      </c>
      <c r="F34" s="37"/>
      <c r="G34" s="37"/>
      <c r="H34" s="37"/>
      <c r="I34" s="23">
        <f t="shared" si="10"/>
        <v>0</v>
      </c>
      <c r="J34" s="23">
        <f t="shared" si="11"/>
        <v>0</v>
      </c>
      <c r="K34" s="23">
        <f t="shared" si="4"/>
        <v>0</v>
      </c>
      <c r="L34" s="38">
        <f t="shared" si="5"/>
        <v>0</v>
      </c>
      <c r="M34" s="38">
        <f t="shared" si="12"/>
        <v>0</v>
      </c>
      <c r="T34" s="36"/>
    </row>
    <row r="35" spans="1:20" ht="27.75" customHeight="1">
      <c r="A35" s="39"/>
      <c r="B35" s="39">
        <f t="shared" si="8"/>
        <v>0</v>
      </c>
      <c r="C35" s="39">
        <f t="shared" si="8"/>
        <v>0</v>
      </c>
      <c r="D35" s="39">
        <f t="shared" si="8"/>
        <v>0</v>
      </c>
      <c r="E35" s="23">
        <f t="shared" si="9"/>
        <v>0</v>
      </c>
      <c r="F35" s="37"/>
      <c r="G35" s="37"/>
      <c r="H35" s="37"/>
      <c r="I35" s="23">
        <f t="shared" si="10"/>
        <v>0</v>
      </c>
      <c r="J35" s="23">
        <f t="shared" si="11"/>
        <v>0</v>
      </c>
      <c r="K35" s="23">
        <f t="shared" si="4"/>
        <v>0</v>
      </c>
      <c r="L35" s="38">
        <f t="shared" si="5"/>
        <v>0</v>
      </c>
      <c r="M35" s="38">
        <f t="shared" si="12"/>
        <v>0</v>
      </c>
      <c r="T35" s="36"/>
    </row>
    <row r="36" spans="1:20" ht="27.75" customHeight="1">
      <c r="A36" s="39"/>
      <c r="B36" s="39">
        <f t="shared" si="8"/>
        <v>0</v>
      </c>
      <c r="C36" s="39">
        <f t="shared" si="8"/>
        <v>0</v>
      </c>
      <c r="D36" s="39">
        <f t="shared" si="8"/>
        <v>0</v>
      </c>
      <c r="E36" s="23">
        <f t="shared" si="9"/>
        <v>0</v>
      </c>
      <c r="F36" s="37"/>
      <c r="G36" s="37"/>
      <c r="H36" s="37"/>
      <c r="I36" s="23">
        <f t="shared" si="10"/>
        <v>0</v>
      </c>
      <c r="J36" s="23">
        <f t="shared" si="11"/>
        <v>0</v>
      </c>
      <c r="K36" s="23">
        <f t="shared" si="4"/>
        <v>0</v>
      </c>
      <c r="L36" s="38">
        <f t="shared" si="5"/>
        <v>0</v>
      </c>
      <c r="M36" s="38">
        <f t="shared" si="12"/>
        <v>0</v>
      </c>
      <c r="T36" s="36"/>
    </row>
    <row r="37" spans="1:20" ht="27.75" customHeight="1">
      <c r="A37" s="39"/>
      <c r="B37" s="39">
        <f t="shared" si="8"/>
        <v>0</v>
      </c>
      <c r="C37" s="39">
        <f t="shared" si="8"/>
        <v>0</v>
      </c>
      <c r="D37" s="39">
        <f t="shared" si="8"/>
        <v>0</v>
      </c>
      <c r="E37" s="23">
        <f t="shared" si="9"/>
        <v>0</v>
      </c>
      <c r="F37" s="37"/>
      <c r="G37" s="37"/>
      <c r="H37" s="37"/>
      <c r="I37" s="23">
        <f t="shared" si="10"/>
        <v>0</v>
      </c>
      <c r="J37" s="23">
        <f t="shared" si="11"/>
        <v>0</v>
      </c>
      <c r="K37" s="23">
        <f t="shared" si="4"/>
        <v>0</v>
      </c>
      <c r="L37" s="38">
        <f t="shared" si="5"/>
        <v>0</v>
      </c>
      <c r="M37" s="38">
        <f t="shared" si="12"/>
        <v>0</v>
      </c>
      <c r="T37" s="36"/>
    </row>
    <row r="38" spans="1:20" ht="27.75" customHeight="1">
      <c r="A38" s="39"/>
      <c r="B38" s="39">
        <f t="shared" si="8"/>
        <v>0</v>
      </c>
      <c r="C38" s="39">
        <f t="shared" si="8"/>
        <v>0</v>
      </c>
      <c r="D38" s="39">
        <f t="shared" si="8"/>
        <v>0</v>
      </c>
      <c r="E38" s="23">
        <f t="shared" si="9"/>
        <v>0</v>
      </c>
      <c r="F38" s="37"/>
      <c r="G38" s="37"/>
      <c r="H38" s="37"/>
      <c r="I38" s="23">
        <f t="shared" si="10"/>
        <v>0</v>
      </c>
      <c r="J38" s="23">
        <f t="shared" si="11"/>
        <v>0</v>
      </c>
      <c r="K38" s="23">
        <f t="shared" si="4"/>
        <v>0</v>
      </c>
      <c r="L38" s="38">
        <f t="shared" si="5"/>
        <v>0</v>
      </c>
      <c r="M38" s="38">
        <f t="shared" si="12"/>
        <v>0</v>
      </c>
      <c r="T38" s="36"/>
    </row>
    <row r="39" spans="1:20" ht="27.75" customHeight="1">
      <c r="A39" s="39"/>
      <c r="B39" s="39">
        <f t="shared" si="8"/>
        <v>0</v>
      </c>
      <c r="C39" s="39">
        <f t="shared" si="8"/>
        <v>0</v>
      </c>
      <c r="D39" s="39">
        <f t="shared" si="8"/>
        <v>0</v>
      </c>
      <c r="E39" s="23">
        <f t="shared" si="9"/>
        <v>0</v>
      </c>
      <c r="F39" s="37"/>
      <c r="G39" s="37"/>
      <c r="H39" s="37"/>
      <c r="I39" s="23">
        <f t="shared" si="10"/>
        <v>0</v>
      </c>
      <c r="J39" s="23">
        <f t="shared" si="11"/>
        <v>0</v>
      </c>
      <c r="K39" s="23">
        <f t="shared" si="4"/>
        <v>0</v>
      </c>
      <c r="L39" s="38">
        <f t="shared" si="5"/>
        <v>0</v>
      </c>
      <c r="M39" s="38">
        <f t="shared" si="12"/>
        <v>0</v>
      </c>
      <c r="T39" s="36"/>
    </row>
    <row r="40" spans="1:20" ht="27.75" customHeight="1">
      <c r="A40" s="39"/>
      <c r="B40" s="39">
        <f t="shared" si="8"/>
        <v>0</v>
      </c>
      <c r="C40" s="39">
        <f t="shared" si="8"/>
        <v>0</v>
      </c>
      <c r="D40" s="39">
        <f t="shared" si="8"/>
        <v>0</v>
      </c>
      <c r="E40" s="23">
        <f t="shared" si="9"/>
        <v>0</v>
      </c>
      <c r="F40" s="37"/>
      <c r="G40" s="37"/>
      <c r="H40" s="37"/>
      <c r="I40" s="23">
        <f t="shared" si="10"/>
        <v>0</v>
      </c>
      <c r="J40" s="23">
        <f t="shared" si="11"/>
        <v>0</v>
      </c>
      <c r="K40" s="23">
        <f t="shared" si="4"/>
        <v>0</v>
      </c>
      <c r="L40" s="38">
        <f t="shared" si="5"/>
        <v>0</v>
      </c>
      <c r="M40" s="38">
        <f t="shared" si="12"/>
        <v>0</v>
      </c>
      <c r="T40" s="36"/>
    </row>
    <row r="41" spans="1:20" ht="27.75" customHeight="1">
      <c r="A41" s="39"/>
      <c r="B41" s="39">
        <f t="shared" si="8"/>
        <v>0</v>
      </c>
      <c r="C41" s="39">
        <f t="shared" si="8"/>
        <v>0</v>
      </c>
      <c r="D41" s="39">
        <f t="shared" si="8"/>
        <v>0</v>
      </c>
      <c r="E41" s="23">
        <f t="shared" si="9"/>
        <v>0</v>
      </c>
      <c r="F41" s="37"/>
      <c r="G41" s="37"/>
      <c r="H41" s="37"/>
      <c r="I41" s="23">
        <f t="shared" si="10"/>
        <v>0</v>
      </c>
      <c r="J41" s="23">
        <f t="shared" si="11"/>
        <v>0</v>
      </c>
      <c r="K41" s="23">
        <f t="shared" si="4"/>
        <v>0</v>
      </c>
      <c r="L41" s="38">
        <f t="shared" si="5"/>
        <v>0</v>
      </c>
      <c r="M41" s="38">
        <f t="shared" si="12"/>
        <v>0</v>
      </c>
      <c r="T41" s="36"/>
    </row>
    <row r="42" spans="1:20" ht="27.75" customHeight="1">
      <c r="A42" s="39"/>
      <c r="B42" s="39">
        <f t="shared" si="8"/>
        <v>0</v>
      </c>
      <c r="C42" s="39">
        <f t="shared" si="8"/>
        <v>0</v>
      </c>
      <c r="D42" s="39">
        <f t="shared" si="8"/>
        <v>0</v>
      </c>
      <c r="E42" s="23">
        <f t="shared" si="9"/>
        <v>0</v>
      </c>
      <c r="F42" s="37"/>
      <c r="G42" s="37"/>
      <c r="H42" s="37"/>
      <c r="I42" s="23">
        <f t="shared" si="10"/>
        <v>0</v>
      </c>
      <c r="J42" s="23">
        <f t="shared" si="11"/>
        <v>0</v>
      </c>
      <c r="K42" s="23">
        <f t="shared" si="4"/>
        <v>0</v>
      </c>
      <c r="L42" s="38">
        <f t="shared" si="5"/>
        <v>0</v>
      </c>
      <c r="M42" s="38">
        <f t="shared" si="12"/>
        <v>0</v>
      </c>
      <c r="T42" s="36"/>
    </row>
    <row r="43" spans="1:20" ht="27.75" customHeight="1">
      <c r="A43" s="39"/>
      <c r="B43" s="39">
        <f t="shared" si="8"/>
        <v>0</v>
      </c>
      <c r="C43" s="39">
        <f t="shared" si="8"/>
        <v>0</v>
      </c>
      <c r="D43" s="39">
        <f t="shared" si="8"/>
        <v>0</v>
      </c>
      <c r="E43" s="23">
        <f t="shared" si="9"/>
        <v>0</v>
      </c>
      <c r="F43" s="37"/>
      <c r="G43" s="37"/>
      <c r="H43" s="37"/>
      <c r="I43" s="23">
        <f t="shared" si="10"/>
        <v>0</v>
      </c>
      <c r="J43" s="23">
        <f t="shared" si="11"/>
        <v>0</v>
      </c>
      <c r="K43" s="23">
        <f t="shared" si="4"/>
        <v>0</v>
      </c>
      <c r="L43" s="38">
        <f t="shared" si="5"/>
        <v>0</v>
      </c>
      <c r="M43" s="38">
        <f t="shared" si="12"/>
        <v>0</v>
      </c>
      <c r="T43" s="36"/>
    </row>
    <row r="44" spans="1:20" ht="27.75" customHeight="1">
      <c r="A44" s="39"/>
      <c r="B44" s="39">
        <f t="shared" si="8"/>
        <v>0</v>
      </c>
      <c r="C44" s="39">
        <f t="shared" si="8"/>
        <v>0</v>
      </c>
      <c r="D44" s="39">
        <f t="shared" si="8"/>
        <v>0</v>
      </c>
      <c r="E44" s="23">
        <f t="shared" si="9"/>
        <v>0</v>
      </c>
      <c r="F44" s="37"/>
      <c r="G44" s="37"/>
      <c r="H44" s="37"/>
      <c r="I44" s="23">
        <f t="shared" si="10"/>
        <v>0</v>
      </c>
      <c r="J44" s="23">
        <f t="shared" si="11"/>
        <v>0</v>
      </c>
      <c r="K44" s="23">
        <f t="shared" si="4"/>
        <v>0</v>
      </c>
      <c r="L44" s="38">
        <f t="shared" si="5"/>
        <v>0</v>
      </c>
      <c r="M44" s="38">
        <f t="shared" si="12"/>
        <v>0</v>
      </c>
      <c r="T44" s="36"/>
    </row>
    <row r="45" spans="1:20" ht="27.75" customHeight="1">
      <c r="A45" s="39"/>
      <c r="B45" s="39">
        <f t="shared" si="8"/>
        <v>0</v>
      </c>
      <c r="C45" s="39">
        <f t="shared" si="8"/>
        <v>0</v>
      </c>
      <c r="D45" s="39">
        <f t="shared" si="8"/>
        <v>0</v>
      </c>
      <c r="E45" s="23">
        <f t="shared" si="9"/>
        <v>0</v>
      </c>
      <c r="F45" s="37"/>
      <c r="G45" s="37"/>
      <c r="H45" s="37"/>
      <c r="I45" s="23">
        <f t="shared" si="10"/>
        <v>0</v>
      </c>
      <c r="J45" s="23">
        <f t="shared" si="11"/>
        <v>0</v>
      </c>
      <c r="K45" s="23">
        <f t="shared" si="4"/>
        <v>0</v>
      </c>
      <c r="L45" s="38">
        <f t="shared" si="5"/>
        <v>0</v>
      </c>
      <c r="M45" s="38">
        <f t="shared" si="12"/>
        <v>0</v>
      </c>
      <c r="T45" s="36"/>
    </row>
    <row r="46" spans="1:20" ht="27.75" customHeight="1">
      <c r="A46" s="39"/>
      <c r="B46" s="39">
        <f t="shared" si="8"/>
        <v>0</v>
      </c>
      <c r="C46" s="39">
        <f t="shared" si="8"/>
        <v>0</v>
      </c>
      <c r="D46" s="39">
        <f t="shared" si="8"/>
        <v>0</v>
      </c>
      <c r="E46" s="23">
        <f t="shared" si="9"/>
        <v>0</v>
      </c>
      <c r="F46" s="37"/>
      <c r="G46" s="37"/>
      <c r="H46" s="37"/>
      <c r="I46" s="23">
        <f t="shared" si="10"/>
        <v>0</v>
      </c>
      <c r="J46" s="23">
        <f t="shared" si="11"/>
        <v>0</v>
      </c>
      <c r="K46" s="23">
        <f t="shared" si="4"/>
        <v>0</v>
      </c>
      <c r="L46" s="38">
        <f t="shared" si="5"/>
        <v>0</v>
      </c>
      <c r="M46" s="38">
        <f t="shared" si="12"/>
        <v>0</v>
      </c>
      <c r="T46" s="36"/>
    </row>
    <row r="47" spans="1:20" ht="27.75" customHeight="1">
      <c r="A47" s="39"/>
      <c r="B47" s="39">
        <f t="shared" si="8"/>
        <v>0</v>
      </c>
      <c r="C47" s="39">
        <f t="shared" si="8"/>
        <v>0</v>
      </c>
      <c r="D47" s="39">
        <f t="shared" si="8"/>
        <v>0</v>
      </c>
      <c r="E47" s="23">
        <f t="shared" si="9"/>
        <v>0</v>
      </c>
      <c r="F47" s="37"/>
      <c r="G47" s="37"/>
      <c r="H47" s="37"/>
      <c r="I47" s="23">
        <f t="shared" si="10"/>
        <v>0</v>
      </c>
      <c r="J47" s="23">
        <f t="shared" si="11"/>
        <v>0</v>
      </c>
      <c r="K47" s="23">
        <f t="shared" si="4"/>
        <v>0</v>
      </c>
      <c r="L47" s="38">
        <f t="shared" si="5"/>
        <v>0</v>
      </c>
      <c r="M47" s="38">
        <f t="shared" si="12"/>
        <v>0</v>
      </c>
      <c r="T47" s="36"/>
    </row>
    <row r="48" spans="1:20" ht="27.75" customHeight="1">
      <c r="A48" s="39"/>
      <c r="B48" s="39">
        <f t="shared" si="8"/>
        <v>0</v>
      </c>
      <c r="C48" s="39">
        <f t="shared" si="8"/>
        <v>0</v>
      </c>
      <c r="D48" s="39">
        <f t="shared" si="8"/>
        <v>0</v>
      </c>
      <c r="E48" s="23">
        <f t="shared" si="9"/>
        <v>0</v>
      </c>
      <c r="F48" s="37"/>
      <c r="G48" s="37"/>
      <c r="H48" s="37"/>
      <c r="I48" s="23">
        <f t="shared" si="10"/>
        <v>0</v>
      </c>
      <c r="J48" s="23">
        <f t="shared" si="11"/>
        <v>0</v>
      </c>
      <c r="K48" s="23">
        <f t="shared" si="4"/>
        <v>0</v>
      </c>
      <c r="L48" s="38">
        <f t="shared" si="5"/>
        <v>0</v>
      </c>
      <c r="M48" s="38">
        <f t="shared" si="12"/>
        <v>0</v>
      </c>
      <c r="T48" s="36"/>
    </row>
    <row r="49" spans="1:20" ht="27.75" customHeight="1">
      <c r="A49" s="39"/>
      <c r="B49" s="39">
        <f t="shared" si="8"/>
        <v>0</v>
      </c>
      <c r="C49" s="39">
        <f t="shared" si="8"/>
        <v>0</v>
      </c>
      <c r="D49" s="39">
        <f t="shared" si="8"/>
        <v>0</v>
      </c>
      <c r="E49" s="23">
        <f t="shared" si="9"/>
        <v>0</v>
      </c>
      <c r="F49" s="37"/>
      <c r="G49" s="37"/>
      <c r="H49" s="37"/>
      <c r="I49" s="23">
        <f t="shared" si="10"/>
        <v>0</v>
      </c>
      <c r="J49" s="23">
        <f t="shared" si="11"/>
        <v>0</v>
      </c>
      <c r="K49" s="23">
        <f t="shared" si="4"/>
        <v>0</v>
      </c>
      <c r="L49" s="38">
        <f t="shared" si="5"/>
        <v>0</v>
      </c>
      <c r="M49" s="38">
        <f t="shared" si="12"/>
        <v>0</v>
      </c>
      <c r="T49" s="36"/>
    </row>
    <row r="50" spans="1:20" ht="27.75" customHeight="1">
      <c r="A50" s="39"/>
      <c r="B50" s="39">
        <f t="shared" si="8"/>
        <v>0</v>
      </c>
      <c r="C50" s="39">
        <f t="shared" si="8"/>
        <v>0</v>
      </c>
      <c r="D50" s="39">
        <f t="shared" si="8"/>
        <v>0</v>
      </c>
      <c r="E50" s="23">
        <f t="shared" si="9"/>
        <v>0</v>
      </c>
      <c r="F50" s="37"/>
      <c r="G50" s="37"/>
      <c r="H50" s="37"/>
      <c r="I50" s="23">
        <f t="shared" si="10"/>
        <v>0</v>
      </c>
      <c r="J50" s="23">
        <f t="shared" si="11"/>
        <v>0</v>
      </c>
      <c r="K50" s="23">
        <f t="shared" si="4"/>
        <v>0</v>
      </c>
      <c r="L50" s="38">
        <f t="shared" si="5"/>
        <v>0</v>
      </c>
      <c r="M50" s="38">
        <f t="shared" si="12"/>
        <v>0</v>
      </c>
      <c r="T50" s="36"/>
    </row>
    <row r="51" spans="1:20" ht="27.75" customHeight="1">
      <c r="A51" s="39"/>
      <c r="B51" s="39">
        <f t="shared" si="8"/>
        <v>0</v>
      </c>
      <c r="C51" s="39">
        <f t="shared" si="8"/>
        <v>0</v>
      </c>
      <c r="D51" s="39">
        <f t="shared" si="8"/>
        <v>0</v>
      </c>
      <c r="E51" s="23">
        <f t="shared" si="9"/>
        <v>0</v>
      </c>
      <c r="F51" s="37"/>
      <c r="G51" s="37"/>
      <c r="H51" s="37"/>
      <c r="I51" s="23">
        <f t="shared" si="10"/>
        <v>0</v>
      </c>
      <c r="J51" s="23">
        <f t="shared" si="11"/>
        <v>0</v>
      </c>
      <c r="K51" s="23">
        <f t="shared" si="4"/>
        <v>0</v>
      </c>
      <c r="L51" s="38">
        <f t="shared" si="5"/>
        <v>0</v>
      </c>
      <c r="M51" s="38">
        <f t="shared" si="12"/>
        <v>0</v>
      </c>
      <c r="T51" s="36"/>
    </row>
    <row r="52" spans="1:20" ht="27.75" customHeight="1">
      <c r="A52" s="39"/>
      <c r="B52" s="39">
        <f t="shared" si="8"/>
        <v>0</v>
      </c>
      <c r="C52" s="39">
        <f t="shared" si="8"/>
        <v>0</v>
      </c>
      <c r="D52" s="39">
        <f t="shared" si="8"/>
        <v>0</v>
      </c>
      <c r="E52" s="23">
        <f t="shared" si="9"/>
        <v>0</v>
      </c>
      <c r="F52" s="37"/>
      <c r="G52" s="37"/>
      <c r="H52" s="37"/>
      <c r="I52" s="23">
        <f t="shared" si="10"/>
        <v>0</v>
      </c>
      <c r="J52" s="23">
        <f t="shared" si="11"/>
        <v>0</v>
      </c>
      <c r="K52" s="23">
        <f t="shared" si="4"/>
        <v>0</v>
      </c>
      <c r="L52" s="38">
        <f t="shared" si="5"/>
        <v>0</v>
      </c>
      <c r="M52" s="38">
        <f t="shared" si="12"/>
        <v>0</v>
      </c>
      <c r="T52" s="36"/>
    </row>
    <row r="53" spans="1:20" ht="27.75" customHeight="1">
      <c r="A53" s="39"/>
      <c r="B53" s="39">
        <f t="shared" si="8"/>
        <v>0</v>
      </c>
      <c r="C53" s="39">
        <f t="shared" si="8"/>
        <v>0</v>
      </c>
      <c r="D53" s="39">
        <f t="shared" si="8"/>
        <v>0</v>
      </c>
      <c r="E53" s="23">
        <f t="shared" si="9"/>
        <v>0</v>
      </c>
      <c r="F53" s="37"/>
      <c r="G53" s="37"/>
      <c r="H53" s="37"/>
      <c r="I53" s="23">
        <f t="shared" si="10"/>
        <v>0</v>
      </c>
      <c r="J53" s="23">
        <f t="shared" si="11"/>
        <v>0</v>
      </c>
      <c r="K53" s="23">
        <f t="shared" si="4"/>
        <v>0</v>
      </c>
      <c r="L53" s="38">
        <f t="shared" si="5"/>
        <v>0</v>
      </c>
      <c r="M53" s="38">
        <f t="shared" si="12"/>
        <v>0</v>
      </c>
      <c r="T53" s="36"/>
    </row>
    <row r="54" spans="1:20" ht="27.75" customHeight="1">
      <c r="A54" s="39"/>
      <c r="B54" s="39">
        <f t="shared" si="8"/>
        <v>0</v>
      </c>
      <c r="C54" s="39">
        <f t="shared" si="8"/>
        <v>0</v>
      </c>
      <c r="D54" s="39">
        <f t="shared" si="8"/>
        <v>0</v>
      </c>
      <c r="E54" s="23">
        <f t="shared" si="9"/>
        <v>0</v>
      </c>
      <c r="F54" s="37"/>
      <c r="G54" s="37"/>
      <c r="H54" s="37"/>
      <c r="I54" s="23">
        <f t="shared" si="10"/>
        <v>0</v>
      </c>
      <c r="J54" s="23">
        <f t="shared" si="11"/>
        <v>0</v>
      </c>
      <c r="K54" s="23">
        <f t="shared" si="4"/>
        <v>0</v>
      </c>
      <c r="L54" s="38">
        <f t="shared" si="5"/>
        <v>0</v>
      </c>
      <c r="M54" s="38">
        <f t="shared" si="12"/>
        <v>0</v>
      </c>
      <c r="T54" s="36"/>
    </row>
    <row r="55" spans="1:20" ht="27.75" customHeight="1">
      <c r="A55" s="39"/>
      <c r="B55" s="39">
        <f t="shared" si="8"/>
        <v>0</v>
      </c>
      <c r="C55" s="39">
        <f t="shared" si="8"/>
        <v>0</v>
      </c>
      <c r="D55" s="39">
        <f t="shared" si="8"/>
        <v>0</v>
      </c>
      <c r="E55" s="23">
        <f t="shared" si="9"/>
        <v>0</v>
      </c>
      <c r="F55" s="37"/>
      <c r="G55" s="37"/>
      <c r="H55" s="37"/>
      <c r="I55" s="23">
        <f t="shared" si="10"/>
        <v>0</v>
      </c>
      <c r="J55" s="23">
        <f t="shared" si="11"/>
        <v>0</v>
      </c>
      <c r="K55" s="23">
        <f t="shared" si="4"/>
        <v>0</v>
      </c>
      <c r="L55" s="38">
        <f t="shared" si="5"/>
        <v>0</v>
      </c>
      <c r="M55" s="38">
        <f t="shared" si="12"/>
        <v>0</v>
      </c>
      <c r="T55" s="36"/>
    </row>
    <row r="56" spans="1:20" ht="27.75" customHeight="1">
      <c r="A56" s="39"/>
      <c r="B56" s="39">
        <f t="shared" si="8"/>
        <v>0</v>
      </c>
      <c r="C56" s="39">
        <f t="shared" si="8"/>
        <v>0</v>
      </c>
      <c r="D56" s="39">
        <f t="shared" si="8"/>
        <v>0</v>
      </c>
      <c r="E56" s="23">
        <f t="shared" si="9"/>
        <v>0</v>
      </c>
      <c r="F56" s="37"/>
      <c r="G56" s="37"/>
      <c r="H56" s="37"/>
      <c r="I56" s="23">
        <f t="shared" si="10"/>
        <v>0</v>
      </c>
      <c r="J56" s="23">
        <f t="shared" si="11"/>
        <v>0</v>
      </c>
      <c r="K56" s="23">
        <f t="shared" si="4"/>
        <v>0</v>
      </c>
      <c r="L56" s="38">
        <f t="shared" si="5"/>
        <v>0</v>
      </c>
      <c r="M56" s="38">
        <f t="shared" si="12"/>
        <v>0</v>
      </c>
      <c r="T56" s="36"/>
    </row>
    <row r="57" spans="1:20" ht="27.75" customHeight="1">
      <c r="A57" s="39"/>
      <c r="B57" s="39">
        <f t="shared" si="8"/>
        <v>0</v>
      </c>
      <c r="C57" s="39">
        <f t="shared" si="8"/>
        <v>0</v>
      </c>
      <c r="D57" s="39">
        <f t="shared" si="8"/>
        <v>0</v>
      </c>
      <c r="E57" s="23">
        <f t="shared" si="9"/>
        <v>0</v>
      </c>
      <c r="F57" s="37"/>
      <c r="G57" s="37"/>
      <c r="H57" s="37"/>
      <c r="I57" s="23">
        <f t="shared" si="10"/>
        <v>0</v>
      </c>
      <c r="J57" s="23">
        <f t="shared" si="11"/>
        <v>0</v>
      </c>
      <c r="K57" s="23">
        <f t="shared" si="4"/>
        <v>0</v>
      </c>
      <c r="L57" s="38">
        <f t="shared" si="5"/>
        <v>0</v>
      </c>
      <c r="M57" s="38">
        <f t="shared" si="12"/>
        <v>0</v>
      </c>
      <c r="T57" s="36"/>
    </row>
    <row r="58" spans="1:20" ht="27.75" customHeight="1">
      <c r="A58" s="39"/>
      <c r="B58" s="39">
        <f t="shared" si="8"/>
        <v>0</v>
      </c>
      <c r="C58" s="39">
        <f t="shared" si="8"/>
        <v>0</v>
      </c>
      <c r="D58" s="39">
        <f t="shared" si="8"/>
        <v>0</v>
      </c>
      <c r="E58" s="23">
        <f t="shared" si="9"/>
        <v>0</v>
      </c>
      <c r="F58" s="37"/>
      <c r="G58" s="37"/>
      <c r="H58" s="37"/>
      <c r="I58" s="23">
        <f t="shared" si="10"/>
        <v>0</v>
      </c>
      <c r="J58" s="23">
        <f t="shared" si="11"/>
        <v>0</v>
      </c>
      <c r="K58" s="23">
        <f t="shared" si="4"/>
        <v>0</v>
      </c>
      <c r="L58" s="38">
        <f t="shared" si="5"/>
        <v>0</v>
      </c>
      <c r="M58" s="38">
        <f t="shared" si="12"/>
        <v>0</v>
      </c>
      <c r="T58" s="36"/>
    </row>
    <row r="59" spans="1:20" ht="27.75" customHeight="1">
      <c r="A59" s="39"/>
      <c r="B59" s="39">
        <f t="shared" si="8"/>
        <v>0</v>
      </c>
      <c r="C59" s="39">
        <f t="shared" si="8"/>
        <v>0</v>
      </c>
      <c r="D59" s="39">
        <f t="shared" si="8"/>
        <v>0</v>
      </c>
      <c r="E59" s="23">
        <f t="shared" si="9"/>
        <v>0</v>
      </c>
      <c r="F59" s="37"/>
      <c r="G59" s="37"/>
      <c r="H59" s="37"/>
      <c r="I59" s="23">
        <f t="shared" si="10"/>
        <v>0</v>
      </c>
      <c r="J59" s="23">
        <f t="shared" si="11"/>
        <v>0</v>
      </c>
      <c r="K59" s="23">
        <f t="shared" si="4"/>
        <v>0</v>
      </c>
      <c r="L59" s="38">
        <f t="shared" si="5"/>
        <v>0</v>
      </c>
      <c r="M59" s="38">
        <f t="shared" si="12"/>
        <v>0</v>
      </c>
      <c r="T59" s="36"/>
    </row>
    <row r="60" spans="1:20" ht="27.75" customHeight="1">
      <c r="A60" s="39"/>
      <c r="B60" s="39">
        <f t="shared" si="8"/>
        <v>0</v>
      </c>
      <c r="C60" s="39">
        <f t="shared" si="8"/>
        <v>0</v>
      </c>
      <c r="D60" s="39">
        <f t="shared" si="8"/>
        <v>0</v>
      </c>
      <c r="E60" s="23">
        <f t="shared" si="9"/>
        <v>0</v>
      </c>
      <c r="F60" s="37"/>
      <c r="G60" s="37"/>
      <c r="H60" s="37"/>
      <c r="I60" s="23">
        <f t="shared" si="10"/>
        <v>0</v>
      </c>
      <c r="J60" s="23">
        <f t="shared" si="11"/>
        <v>0</v>
      </c>
      <c r="K60" s="23">
        <f t="shared" si="4"/>
        <v>0</v>
      </c>
      <c r="L60" s="38">
        <f t="shared" si="5"/>
        <v>0</v>
      </c>
      <c r="M60" s="38">
        <f t="shared" si="12"/>
        <v>0</v>
      </c>
      <c r="T60" s="36"/>
    </row>
    <row r="61" spans="1:20" ht="27.75" customHeight="1">
      <c r="A61" s="39"/>
      <c r="B61" s="39">
        <f t="shared" si="8"/>
        <v>0</v>
      </c>
      <c r="C61" s="39">
        <f t="shared" si="8"/>
        <v>0</v>
      </c>
      <c r="D61" s="39">
        <f t="shared" si="8"/>
        <v>0</v>
      </c>
      <c r="E61" s="23">
        <f t="shared" si="9"/>
        <v>0</v>
      </c>
      <c r="F61" s="37"/>
      <c r="G61" s="37"/>
      <c r="H61" s="37"/>
      <c r="I61" s="23">
        <f t="shared" si="10"/>
        <v>0</v>
      </c>
      <c r="J61" s="23">
        <f t="shared" si="11"/>
        <v>0</v>
      </c>
      <c r="K61" s="23">
        <f t="shared" si="4"/>
        <v>0</v>
      </c>
      <c r="L61" s="38">
        <f t="shared" si="5"/>
        <v>0</v>
      </c>
      <c r="M61" s="38">
        <f t="shared" si="12"/>
        <v>0</v>
      </c>
      <c r="T61" s="36"/>
    </row>
    <row r="62" spans="1:20" ht="27.75" customHeight="1">
      <c r="A62" s="39"/>
      <c r="B62" s="39">
        <f t="shared" si="8"/>
        <v>0</v>
      </c>
      <c r="C62" s="39">
        <f t="shared" si="8"/>
        <v>0</v>
      </c>
      <c r="D62" s="39">
        <f t="shared" si="8"/>
        <v>0</v>
      </c>
      <c r="E62" s="23">
        <f t="shared" si="9"/>
        <v>0</v>
      </c>
      <c r="F62" s="37"/>
      <c r="G62" s="37"/>
      <c r="H62" s="37"/>
      <c r="I62" s="23">
        <f t="shared" si="10"/>
        <v>0</v>
      </c>
      <c r="J62" s="23">
        <f t="shared" si="11"/>
        <v>0</v>
      </c>
      <c r="K62" s="23">
        <f t="shared" si="4"/>
        <v>0</v>
      </c>
      <c r="L62" s="38">
        <f t="shared" si="5"/>
        <v>0</v>
      </c>
      <c r="M62" s="38">
        <f t="shared" si="12"/>
        <v>0</v>
      </c>
      <c r="T62" s="36"/>
    </row>
    <row r="63" spans="1:20" ht="27.75" customHeight="1">
      <c r="A63" s="39"/>
      <c r="B63" s="39">
        <f t="shared" si="8"/>
        <v>0</v>
      </c>
      <c r="C63" s="39">
        <f t="shared" si="8"/>
        <v>0</v>
      </c>
      <c r="D63" s="39">
        <f t="shared" si="8"/>
        <v>0</v>
      </c>
      <c r="E63" s="23">
        <f t="shared" si="9"/>
        <v>0</v>
      </c>
      <c r="F63" s="37"/>
      <c r="G63" s="37"/>
      <c r="H63" s="37"/>
      <c r="I63" s="23">
        <f t="shared" si="10"/>
        <v>0</v>
      </c>
      <c r="J63" s="23">
        <f t="shared" si="11"/>
        <v>0</v>
      </c>
      <c r="K63" s="23">
        <f t="shared" si="4"/>
        <v>0</v>
      </c>
      <c r="L63" s="38">
        <f t="shared" si="5"/>
        <v>0</v>
      </c>
      <c r="M63" s="38">
        <f t="shared" si="12"/>
        <v>0</v>
      </c>
      <c r="T63" s="36"/>
    </row>
    <row r="64" spans="1:20" ht="27.75" customHeight="1">
      <c r="A64" s="39"/>
      <c r="B64" s="39">
        <f t="shared" si="8"/>
        <v>0</v>
      </c>
      <c r="C64" s="39">
        <f t="shared" si="8"/>
        <v>0</v>
      </c>
      <c r="D64" s="39">
        <f t="shared" si="8"/>
        <v>0</v>
      </c>
      <c r="E64" s="23">
        <f t="shared" si="9"/>
        <v>0</v>
      </c>
      <c r="F64" s="37"/>
      <c r="G64" s="37"/>
      <c r="H64" s="37"/>
      <c r="I64" s="23">
        <f t="shared" si="10"/>
        <v>0</v>
      </c>
      <c r="J64" s="23">
        <f t="shared" si="11"/>
        <v>0</v>
      </c>
      <c r="K64" s="23">
        <f t="shared" si="4"/>
        <v>0</v>
      </c>
      <c r="L64" s="38">
        <f t="shared" si="5"/>
        <v>0</v>
      </c>
      <c r="M64" s="38">
        <f t="shared" si="12"/>
        <v>0</v>
      </c>
      <c r="T64" s="36"/>
    </row>
    <row r="65" spans="1:20" ht="27.75" customHeight="1">
      <c r="A65" s="39"/>
      <c r="B65" s="39">
        <f t="shared" si="8"/>
        <v>0</v>
      </c>
      <c r="C65" s="39">
        <f t="shared" si="8"/>
        <v>0</v>
      </c>
      <c r="D65" s="39">
        <f t="shared" si="8"/>
        <v>0</v>
      </c>
      <c r="E65" s="23">
        <f t="shared" si="9"/>
        <v>0</v>
      </c>
      <c r="F65" s="37"/>
      <c r="G65" s="37"/>
      <c r="H65" s="37"/>
      <c r="I65" s="23">
        <f t="shared" si="10"/>
        <v>0</v>
      </c>
      <c r="J65" s="23">
        <f t="shared" si="11"/>
        <v>0</v>
      </c>
      <c r="K65" s="23">
        <f t="shared" si="4"/>
        <v>0</v>
      </c>
      <c r="L65" s="38">
        <f t="shared" si="5"/>
        <v>0</v>
      </c>
      <c r="M65" s="38">
        <f t="shared" si="12"/>
        <v>0</v>
      </c>
      <c r="T65" s="36"/>
    </row>
    <row r="66" spans="1:20" ht="27.75" customHeight="1">
      <c r="A66" s="39"/>
      <c r="B66" s="39">
        <f t="shared" si="8"/>
        <v>0</v>
      </c>
      <c r="C66" s="39">
        <f t="shared" si="8"/>
        <v>0</v>
      </c>
      <c r="D66" s="39">
        <f t="shared" si="8"/>
        <v>0</v>
      </c>
      <c r="E66" s="23">
        <f t="shared" si="9"/>
        <v>0</v>
      </c>
      <c r="F66" s="37"/>
      <c r="G66" s="37"/>
      <c r="H66" s="37"/>
      <c r="I66" s="23">
        <f t="shared" si="10"/>
        <v>0</v>
      </c>
      <c r="J66" s="23">
        <f t="shared" si="11"/>
        <v>0</v>
      </c>
      <c r="K66" s="23">
        <f t="shared" si="4"/>
        <v>0</v>
      </c>
      <c r="L66" s="38">
        <f t="shared" si="5"/>
        <v>0</v>
      </c>
      <c r="M66" s="38">
        <f t="shared" si="12"/>
        <v>0</v>
      </c>
      <c r="T66" s="36"/>
    </row>
    <row r="67" spans="1:20" ht="27.75" customHeight="1">
      <c r="A67" s="39"/>
      <c r="B67" s="39">
        <f t="shared" si="8"/>
        <v>0</v>
      </c>
      <c r="C67" s="39">
        <f t="shared" si="8"/>
        <v>0</v>
      </c>
      <c r="D67" s="39">
        <f t="shared" si="8"/>
        <v>0</v>
      </c>
      <c r="E67" s="23">
        <f t="shared" si="9"/>
        <v>0</v>
      </c>
      <c r="F67" s="37"/>
      <c r="G67" s="37"/>
      <c r="H67" s="37"/>
      <c r="I67" s="23">
        <f t="shared" si="10"/>
        <v>0</v>
      </c>
      <c r="J67" s="23">
        <f t="shared" si="11"/>
        <v>0</v>
      </c>
      <c r="K67" s="23">
        <f t="shared" si="4"/>
        <v>0</v>
      </c>
      <c r="L67" s="38">
        <f t="shared" si="5"/>
        <v>0</v>
      </c>
      <c r="M67" s="38">
        <f t="shared" si="12"/>
        <v>0</v>
      </c>
      <c r="T67" s="36"/>
    </row>
    <row r="68" spans="1:20" ht="27.75" customHeight="1">
      <c r="A68" s="39"/>
      <c r="B68" s="39">
        <f t="shared" si="8"/>
        <v>0</v>
      </c>
      <c r="C68" s="39">
        <f t="shared" si="8"/>
        <v>0</v>
      </c>
      <c r="D68" s="39">
        <f t="shared" si="8"/>
        <v>0</v>
      </c>
      <c r="E68" s="23">
        <f t="shared" si="9"/>
        <v>0</v>
      </c>
      <c r="F68" s="37"/>
      <c r="G68" s="37"/>
      <c r="H68" s="37"/>
      <c r="I68" s="23">
        <f t="shared" si="10"/>
        <v>0</v>
      </c>
      <c r="J68" s="23">
        <f t="shared" si="11"/>
        <v>0</v>
      </c>
      <c r="K68" s="23">
        <f t="shared" si="4"/>
        <v>0</v>
      </c>
      <c r="L68" s="38">
        <f t="shared" si="5"/>
        <v>0</v>
      </c>
      <c r="M68" s="38">
        <f t="shared" si="12"/>
        <v>0</v>
      </c>
      <c r="T68" s="36"/>
    </row>
    <row r="69" spans="1:20" ht="27.75" customHeight="1">
      <c r="A69" s="39"/>
      <c r="B69" s="39">
        <f t="shared" si="8"/>
        <v>0</v>
      </c>
      <c r="C69" s="39">
        <f t="shared" si="8"/>
        <v>0</v>
      </c>
      <c r="D69" s="39">
        <f t="shared" si="8"/>
        <v>0</v>
      </c>
      <c r="E69" s="23">
        <f t="shared" si="9"/>
        <v>0</v>
      </c>
      <c r="F69" s="37"/>
      <c r="G69" s="37"/>
      <c r="H69" s="37"/>
      <c r="I69" s="23">
        <f t="shared" si="10"/>
        <v>0</v>
      </c>
      <c r="J69" s="23">
        <f t="shared" si="11"/>
        <v>0</v>
      </c>
      <c r="K69" s="23">
        <f t="shared" si="4"/>
        <v>0</v>
      </c>
      <c r="L69" s="38">
        <f t="shared" si="5"/>
        <v>0</v>
      </c>
      <c r="M69" s="38">
        <f t="shared" si="12"/>
        <v>0</v>
      </c>
      <c r="T69" s="36"/>
    </row>
    <row r="70" spans="1:20" ht="27.75" customHeight="1">
      <c r="A70" s="39"/>
      <c r="B70" s="39">
        <f t="shared" si="8"/>
        <v>0</v>
      </c>
      <c r="C70" s="39">
        <f t="shared" si="8"/>
        <v>0</v>
      </c>
      <c r="D70" s="39">
        <f t="shared" si="8"/>
        <v>0</v>
      </c>
      <c r="E70" s="23">
        <f t="shared" si="9"/>
        <v>0</v>
      </c>
      <c r="F70" s="37"/>
      <c r="G70" s="37"/>
      <c r="H70" s="37"/>
      <c r="I70" s="23">
        <f t="shared" si="10"/>
        <v>0</v>
      </c>
      <c r="J70" s="23">
        <f t="shared" si="11"/>
        <v>0</v>
      </c>
      <c r="K70" s="23">
        <f t="shared" si="4"/>
        <v>0</v>
      </c>
      <c r="L70" s="38">
        <f t="shared" si="5"/>
        <v>0</v>
      </c>
      <c r="M70" s="38">
        <f t="shared" si="12"/>
        <v>0</v>
      </c>
      <c r="T70" s="36"/>
    </row>
    <row r="71" spans="1:20" ht="27.75" customHeight="1">
      <c r="A71" s="39"/>
      <c r="B71" s="39">
        <f t="shared" si="8"/>
        <v>0</v>
      </c>
      <c r="C71" s="39">
        <f t="shared" si="8"/>
        <v>0</v>
      </c>
      <c r="D71" s="39">
        <f t="shared" si="8"/>
        <v>0</v>
      </c>
      <c r="E71" s="23">
        <f t="shared" si="9"/>
        <v>0</v>
      </c>
      <c r="F71" s="37"/>
      <c r="G71" s="37"/>
      <c r="H71" s="37"/>
      <c r="I71" s="23">
        <f t="shared" si="10"/>
        <v>0</v>
      </c>
      <c r="J71" s="23">
        <f t="shared" si="11"/>
        <v>0</v>
      </c>
      <c r="K71" s="23">
        <f t="shared" si="4"/>
        <v>0</v>
      </c>
      <c r="L71" s="38">
        <f t="shared" si="5"/>
        <v>0</v>
      </c>
      <c r="M71" s="38">
        <f t="shared" si="12"/>
        <v>0</v>
      </c>
      <c r="T71" s="36"/>
    </row>
    <row r="72" spans="1:20" ht="27.75" customHeight="1">
      <c r="A72" s="39"/>
      <c r="B72" s="39">
        <f t="shared" si="8"/>
        <v>0</v>
      </c>
      <c r="C72" s="39">
        <f t="shared" si="8"/>
        <v>0</v>
      </c>
      <c r="D72" s="39">
        <f t="shared" si="8"/>
        <v>0</v>
      </c>
      <c r="E72" s="23">
        <f t="shared" si="9"/>
        <v>0</v>
      </c>
      <c r="F72" s="37"/>
      <c r="G72" s="37"/>
      <c r="H72" s="37"/>
      <c r="I72" s="23">
        <f t="shared" si="10"/>
        <v>0</v>
      </c>
      <c r="J72" s="23">
        <f t="shared" si="11"/>
        <v>0</v>
      </c>
      <c r="K72" s="23">
        <f t="shared" si="4"/>
        <v>0</v>
      </c>
      <c r="L72" s="38">
        <f t="shared" si="5"/>
        <v>0</v>
      </c>
      <c r="M72" s="38">
        <f t="shared" si="12"/>
        <v>0</v>
      </c>
      <c r="T72" s="36"/>
    </row>
    <row r="73" spans="1:20" ht="27.75" customHeight="1">
      <c r="A73" s="39"/>
      <c r="B73" s="39">
        <f t="shared" si="8"/>
        <v>0</v>
      </c>
      <c r="C73" s="39">
        <f t="shared" si="8"/>
        <v>0</v>
      </c>
      <c r="D73" s="39">
        <f t="shared" si="8"/>
        <v>0</v>
      </c>
      <c r="E73" s="23">
        <f t="shared" si="9"/>
        <v>0</v>
      </c>
      <c r="F73" s="37"/>
      <c r="G73" s="37"/>
      <c r="H73" s="37"/>
      <c r="I73" s="23">
        <f t="shared" si="10"/>
        <v>0</v>
      </c>
      <c r="J73" s="23">
        <f t="shared" si="11"/>
        <v>0</v>
      </c>
      <c r="K73" s="23">
        <f t="shared" si="4"/>
        <v>0</v>
      </c>
      <c r="L73" s="38">
        <f t="shared" si="5"/>
        <v>0</v>
      </c>
      <c r="M73" s="38">
        <f t="shared" si="12"/>
        <v>0</v>
      </c>
      <c r="T73" s="36"/>
    </row>
    <row r="74" spans="1:20" ht="27.75" customHeight="1">
      <c r="A74" s="39"/>
      <c r="B74" s="39">
        <f t="shared" si="8"/>
        <v>0</v>
      </c>
      <c r="C74" s="39">
        <f t="shared" si="8"/>
        <v>0</v>
      </c>
      <c r="D74" s="39">
        <f t="shared" si="8"/>
        <v>0</v>
      </c>
      <c r="E74" s="23">
        <f t="shared" si="9"/>
        <v>0</v>
      </c>
      <c r="F74" s="37"/>
      <c r="G74" s="37"/>
      <c r="H74" s="37"/>
      <c r="I74" s="23">
        <f t="shared" si="10"/>
        <v>0</v>
      </c>
      <c r="J74" s="23">
        <f t="shared" si="11"/>
        <v>0</v>
      </c>
      <c r="K74" s="23">
        <f t="shared" si="4"/>
        <v>0</v>
      </c>
      <c r="L74" s="38">
        <f t="shared" si="5"/>
        <v>0</v>
      </c>
      <c r="M74" s="38">
        <f t="shared" si="12"/>
        <v>0</v>
      </c>
      <c r="T74" s="36"/>
    </row>
    <row r="75" spans="1:20" ht="27.75" customHeight="1">
      <c r="A75" s="39"/>
      <c r="B75" s="39">
        <f t="shared" si="8"/>
        <v>0</v>
      </c>
      <c r="C75" s="39">
        <f t="shared" si="8"/>
        <v>0</v>
      </c>
      <c r="D75" s="39">
        <f t="shared" si="8"/>
        <v>0</v>
      </c>
      <c r="E75" s="23">
        <f t="shared" si="9"/>
        <v>0</v>
      </c>
      <c r="F75" s="37"/>
      <c r="G75" s="37"/>
      <c r="H75" s="37"/>
      <c r="I75" s="23">
        <f t="shared" si="10"/>
        <v>0</v>
      </c>
      <c r="J75" s="23">
        <f t="shared" si="11"/>
        <v>0</v>
      </c>
      <c r="K75" s="23">
        <f t="shared" si="4"/>
        <v>0</v>
      </c>
      <c r="L75" s="38">
        <f t="shared" si="5"/>
        <v>0</v>
      </c>
      <c r="M75" s="38">
        <f t="shared" si="12"/>
        <v>0</v>
      </c>
      <c r="T75" s="36"/>
    </row>
  </sheetData>
  <sheetProtection/>
  <protectedRanges>
    <protectedRange sqref="D4:G5" name="Range1"/>
    <protectedRange sqref="A9:C10" name="Range5_1"/>
    <protectedRange sqref="F16:H75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workbookViewId="0" topLeftCell="A1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6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6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42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4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30</v>
      </c>
      <c r="E11" s="26"/>
      <c r="F11" s="27">
        <f>SUM(K11-D11)*60</f>
        <v>4.166666666666785</v>
      </c>
      <c r="G11" s="25">
        <f>ROUNDDOWN(M11,0)</f>
        <v>38</v>
      </c>
      <c r="H11" s="27">
        <f>SUM(M11-G11)*60</f>
        <v>12.460821685726273</v>
      </c>
      <c r="I11" s="14">
        <f>IF($D$5="H16",J11/$M$3)+IF($D$5="P16",J11/$M$4)+IF($D$5="L2000",J11/$M$5)</f>
        <v>2292.4608216857264</v>
      </c>
      <c r="J11" s="28">
        <f>SUM(J16:J19)/L11</f>
        <v>1804.1666666666667</v>
      </c>
      <c r="K11" s="28">
        <f>SUM(J11/60)</f>
        <v>30.069444444444446</v>
      </c>
      <c r="L11" s="81">
        <f>+A14-G1</f>
        <v>6</v>
      </c>
      <c r="M11" s="29">
        <f>SUM(I11/60)</f>
        <v>38.20768036142877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17</v>
      </c>
      <c r="E12" s="26"/>
      <c r="F12" s="27">
        <f>SUM(K12-D12)*60</f>
        <v>37.99999999999997</v>
      </c>
      <c r="G12" s="25">
        <f>ROUNDDOWN(M12,0)</f>
        <v>22</v>
      </c>
      <c r="H12" s="27">
        <f>SUM(M12-G12)*60</f>
        <v>24.345616264294705</v>
      </c>
      <c r="I12" s="14">
        <f>IF($D$5="H16",J12/$M$3)+IF($D$5="P16",J12/$M$4)+IF($D$5="L2000",J12/$M$5)</f>
        <v>1344.3456162642947</v>
      </c>
      <c r="J12" s="28">
        <f>MIN(J16:J19)</f>
        <v>1058</v>
      </c>
      <c r="K12" s="28">
        <f>SUM(J12/60)</f>
        <v>17.633333333333333</v>
      </c>
      <c r="L12" s="82"/>
      <c r="M12" s="29">
        <f>SUM(I12/60)</f>
        <v>22.40576027107158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6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2</v>
      </c>
      <c r="D16" s="37">
        <v>30</v>
      </c>
      <c r="E16" s="23">
        <f>SUM(((B16*60)+C16)*60)+D16</f>
        <v>150</v>
      </c>
      <c r="F16" s="37">
        <v>1</v>
      </c>
      <c r="G16" s="37">
        <v>27</v>
      </c>
      <c r="H16" s="37">
        <v>36</v>
      </c>
      <c r="I16" s="23">
        <f>SUM(((F16*60)+G16)*60)+H16</f>
        <v>5256</v>
      </c>
      <c r="J16" s="23">
        <f>SUM(I16-E16)</f>
        <v>5106</v>
      </c>
      <c r="K16" s="23">
        <f>SUM(J16/60)</f>
        <v>85.1</v>
      </c>
      <c r="L16" s="38">
        <f>ROUNDDOWN(K16,0)</f>
        <v>85</v>
      </c>
      <c r="M16" s="38">
        <f>SUM(K16-L16)*60</f>
        <v>5.999999999999659</v>
      </c>
      <c r="T16" s="36"/>
    </row>
    <row r="17" spans="1:20" ht="27.75" customHeight="1">
      <c r="A17" s="39">
        <v>3</v>
      </c>
      <c r="B17" s="39">
        <f>+F16</f>
        <v>1</v>
      </c>
      <c r="C17" s="39">
        <f aca="true" t="shared" si="0" ref="C17:D19">+G16</f>
        <v>27</v>
      </c>
      <c r="D17" s="39">
        <f t="shared" si="0"/>
        <v>36</v>
      </c>
      <c r="E17" s="23">
        <f>SUM(((B17*60)+C17)*60)+D17</f>
        <v>5256</v>
      </c>
      <c r="F17" s="37">
        <v>1</v>
      </c>
      <c r="G17" s="37">
        <v>45</v>
      </c>
      <c r="H17" s="37">
        <v>14</v>
      </c>
      <c r="I17" s="23">
        <f>SUM(((F17*60)+G17)*60)+H17</f>
        <v>6314</v>
      </c>
      <c r="J17" s="23">
        <f>SUM(I17-E17)</f>
        <v>1058</v>
      </c>
      <c r="K17" s="23">
        <f>SUM(J17/60)</f>
        <v>17.633333333333333</v>
      </c>
      <c r="L17" s="38">
        <f>ROUNDDOWN(K17,0)</f>
        <v>17</v>
      </c>
      <c r="M17" s="38">
        <f>SUM(K17-L17)*60</f>
        <v>37.99999999999997</v>
      </c>
      <c r="T17" s="36"/>
    </row>
    <row r="18" spans="1:20" ht="27.75" customHeight="1">
      <c r="A18" s="39" t="s">
        <v>55</v>
      </c>
      <c r="B18" s="39">
        <f>+F17</f>
        <v>1</v>
      </c>
      <c r="C18" s="39">
        <f t="shared" si="0"/>
        <v>45</v>
      </c>
      <c r="D18" s="39">
        <f t="shared" si="0"/>
        <v>14</v>
      </c>
      <c r="E18" s="23">
        <f>SUM(((B18*60)+C18)*60)+D18</f>
        <v>6314</v>
      </c>
      <c r="F18" s="37">
        <v>2</v>
      </c>
      <c r="G18" s="37">
        <v>27</v>
      </c>
      <c r="H18" s="37">
        <v>35</v>
      </c>
      <c r="I18" s="23">
        <f>SUM(((F18*60)+G18)*60)+H18</f>
        <v>8855</v>
      </c>
      <c r="J18" s="23">
        <f>SUM(I18-E18)</f>
        <v>2541</v>
      </c>
      <c r="K18" s="23">
        <f>SUM(J18/60)</f>
        <v>42.35</v>
      </c>
      <c r="L18" s="38">
        <f>ROUNDDOWN(K18,0)</f>
        <v>42</v>
      </c>
      <c r="M18" s="38">
        <f>SUM(K18-L18)*60</f>
        <v>21.000000000000085</v>
      </c>
      <c r="T18" s="36"/>
    </row>
    <row r="19" spans="1:20" ht="27.75" customHeight="1">
      <c r="A19" s="40">
        <v>6</v>
      </c>
      <c r="B19" s="39">
        <f>+F18</f>
        <v>2</v>
      </c>
      <c r="C19" s="39">
        <f t="shared" si="0"/>
        <v>27</v>
      </c>
      <c r="D19" s="39">
        <f t="shared" si="0"/>
        <v>35</v>
      </c>
      <c r="E19" s="23">
        <f>SUM(((B19*60)+C19)*60)+D19</f>
        <v>8855</v>
      </c>
      <c r="F19" s="37">
        <v>3</v>
      </c>
      <c r="G19" s="37">
        <v>2</v>
      </c>
      <c r="H19" s="37">
        <v>55</v>
      </c>
      <c r="I19" s="23">
        <f>SUM(((F19*60)+G19)*60)+H19</f>
        <v>10975</v>
      </c>
      <c r="J19" s="23">
        <f>SUM(I19-E19)</f>
        <v>2120</v>
      </c>
      <c r="K19" s="23">
        <f>SUM(J19/60)</f>
        <v>35.333333333333336</v>
      </c>
      <c r="L19" s="38">
        <f>ROUNDDOWN(K19,0)</f>
        <v>35</v>
      </c>
      <c r="M19" s="38">
        <f>SUM(K19-L19)*60</f>
        <v>20.000000000000142</v>
      </c>
      <c r="T19" s="36"/>
    </row>
  </sheetData>
  <sheetProtection/>
  <protectedRanges>
    <protectedRange sqref="D4:G5" name="Range1"/>
    <protectedRange sqref="A9:C10" name="Range5_1"/>
    <protectedRange sqref="F16:H19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8" t="s">
        <v>0</v>
      </c>
      <c r="B1" s="99"/>
      <c r="C1" s="100"/>
      <c r="D1" s="6"/>
      <c r="E1" s="1"/>
      <c r="F1" s="96" t="s">
        <v>48</v>
      </c>
      <c r="G1" s="97">
        <v>0</v>
      </c>
      <c r="I1" s="2"/>
      <c r="J1" s="2"/>
      <c r="K1" s="3"/>
      <c r="L1" s="78" t="s">
        <v>1</v>
      </c>
      <c r="M1" s="78"/>
    </row>
    <row r="2" spans="1:13" ht="27" customHeight="1">
      <c r="A2" s="101"/>
      <c r="B2" s="102"/>
      <c r="C2" s="103"/>
      <c r="D2" s="6"/>
      <c r="E2" s="6"/>
      <c r="F2" s="96"/>
      <c r="G2" s="97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28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4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21</v>
      </c>
      <c r="E11" s="26"/>
      <c r="F11" s="27">
        <f>SUM(K11-D11)*60</f>
        <v>53.74999999999993</v>
      </c>
      <c r="G11" s="25">
        <f>ROUNDDOWN(M11,0)</f>
        <v>27</v>
      </c>
      <c r="H11" s="27">
        <f>SUM(M11-G11)*60</f>
        <v>49.31385006353224</v>
      </c>
      <c r="I11" s="14">
        <f>IF($D$5="H16",J11/$M$3)+IF($D$5="P16",J11/$M$4)+IF($D$5="L2000",J11/$M$5)</f>
        <v>1669.3138500635323</v>
      </c>
      <c r="J11" s="28">
        <f>SUM(J16:J43)/L11</f>
        <v>1313.75</v>
      </c>
      <c r="K11" s="28">
        <f>SUM(J11/60)</f>
        <v>21.895833333333332</v>
      </c>
      <c r="L11" s="81">
        <f>+A14-G1</f>
        <v>8</v>
      </c>
      <c r="M11" s="29">
        <f>SUM(I11/60)</f>
        <v>27.82189750105887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17</v>
      </c>
      <c r="E12" s="26"/>
      <c r="F12" s="27">
        <f>SUM(K12-D12)*60</f>
        <v>48.999999999999986</v>
      </c>
      <c r="G12" s="25">
        <f>ROUNDDOWN(M12,0)</f>
        <v>22</v>
      </c>
      <c r="H12" s="27">
        <f>SUM(M12-G12)*60</f>
        <v>38.32274459974592</v>
      </c>
      <c r="I12" s="14">
        <f>IF($D$5="H16",J12/$M$3)+IF($D$5="P16",J12/$M$4)+IF($D$5="L2000",J12/$M$5)</f>
        <v>1358.3227445997459</v>
      </c>
      <c r="J12" s="28">
        <f>MIN(J16:J43)</f>
        <v>1069</v>
      </c>
      <c r="K12" s="28">
        <f>SUM(J12/60)</f>
        <v>17.816666666666666</v>
      </c>
      <c r="L12" s="82"/>
      <c r="M12" s="29">
        <f>SUM(I12/60)</f>
        <v>22.638712409995765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8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3</v>
      </c>
      <c r="D16" s="37">
        <v>30</v>
      </c>
      <c r="E16" s="23">
        <f>SUM(((B16*60)+C16)*60)+D16</f>
        <v>210</v>
      </c>
      <c r="F16" s="37">
        <v>0</v>
      </c>
      <c r="G16" s="37">
        <v>57</v>
      </c>
      <c r="H16" s="37">
        <v>48</v>
      </c>
      <c r="I16" s="23">
        <f>SUM(((F16*60)+G16)*60)+H16</f>
        <v>3468</v>
      </c>
      <c r="J16" s="23">
        <f>SUM(I16-E16)</f>
        <v>3258</v>
      </c>
      <c r="K16" s="23">
        <f>SUM(J16/60)</f>
        <v>54.3</v>
      </c>
      <c r="L16" s="38">
        <f>ROUNDDOWN(K16,0)</f>
        <v>54</v>
      </c>
      <c r="M16" s="38">
        <f>SUM(K16-L16)*60</f>
        <v>17.99999999999983</v>
      </c>
      <c r="T16" s="36"/>
    </row>
    <row r="17" spans="1:20" ht="27.75" customHeight="1">
      <c r="A17" s="39">
        <v>3</v>
      </c>
      <c r="B17" s="39">
        <f>+F16</f>
        <v>0</v>
      </c>
      <c r="C17" s="39">
        <f aca="true" t="shared" si="0" ref="C17:D20">+G16</f>
        <v>57</v>
      </c>
      <c r="D17" s="39">
        <f t="shared" si="0"/>
        <v>48</v>
      </c>
      <c r="E17" s="23">
        <f>SUM(((B17*60)+C17)*60)+D17</f>
        <v>3468</v>
      </c>
      <c r="F17" s="37">
        <v>1</v>
      </c>
      <c r="G17" s="37">
        <v>16</v>
      </c>
      <c r="H17" s="37">
        <v>42</v>
      </c>
      <c r="I17" s="23">
        <f>SUM(((F17*60)+G17)*60)+H17</f>
        <v>4602</v>
      </c>
      <c r="J17" s="23">
        <f>SUM(I17-E17)</f>
        <v>1134</v>
      </c>
      <c r="K17" s="23">
        <f>SUM(J17/60)</f>
        <v>18.9</v>
      </c>
      <c r="L17" s="38">
        <f>ROUNDDOWN(K17,0)</f>
        <v>18</v>
      </c>
      <c r="M17" s="38">
        <f>SUM(K17-L17)*60</f>
        <v>53.999999999999915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16</v>
      </c>
      <c r="D18" s="39">
        <f t="shared" si="0"/>
        <v>42</v>
      </c>
      <c r="E18" s="23">
        <f>SUM(((B18*60)+C18)*60)+D18</f>
        <v>4602</v>
      </c>
      <c r="F18" s="37">
        <v>1</v>
      </c>
      <c r="G18" s="37">
        <v>34</v>
      </c>
      <c r="H18" s="37">
        <v>31</v>
      </c>
      <c r="I18" s="23">
        <f>SUM(((F18*60)+G18)*60)+H18</f>
        <v>5671</v>
      </c>
      <c r="J18" s="23">
        <f>SUM(I18-E18)</f>
        <v>1069</v>
      </c>
      <c r="K18" s="23">
        <f>SUM(J18/60)</f>
        <v>17.816666666666666</v>
      </c>
      <c r="L18" s="38">
        <f>ROUNDDOWN(K18,0)</f>
        <v>17</v>
      </c>
      <c r="M18" s="38">
        <f>SUM(K18-L18)*60</f>
        <v>48.999999999999986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34</v>
      </c>
      <c r="D19" s="39">
        <f t="shared" si="0"/>
        <v>31</v>
      </c>
      <c r="E19" s="23">
        <f>SUM(((B19*60)+C19)*60)+D19</f>
        <v>5671</v>
      </c>
      <c r="F19" s="37">
        <v>2</v>
      </c>
      <c r="G19" s="37">
        <v>7</v>
      </c>
      <c r="H19" s="37">
        <v>17</v>
      </c>
      <c r="I19" s="23">
        <f>SUM(((F19*60)+G19)*60)+H19</f>
        <v>7637</v>
      </c>
      <c r="J19" s="23">
        <f>SUM(I19-E19)</f>
        <v>1966</v>
      </c>
      <c r="K19" s="23">
        <f>SUM(J19/60)</f>
        <v>32.766666666666666</v>
      </c>
      <c r="L19" s="38">
        <f>ROUNDDOWN(K19,0)</f>
        <v>32</v>
      </c>
      <c r="M19" s="38">
        <f>SUM(K19-L19)*60</f>
        <v>45.99999999999994</v>
      </c>
      <c r="T19" s="36"/>
    </row>
    <row r="20" spans="1:20" ht="27.75" customHeight="1">
      <c r="A20" s="39" t="s">
        <v>53</v>
      </c>
      <c r="B20" s="39">
        <f>+F19</f>
        <v>2</v>
      </c>
      <c r="C20" s="39">
        <f t="shared" si="0"/>
        <v>7</v>
      </c>
      <c r="D20" s="39">
        <f t="shared" si="0"/>
        <v>17</v>
      </c>
      <c r="E20" s="23">
        <f>SUM(((B20*60)+C20)*60)+D20</f>
        <v>7637</v>
      </c>
      <c r="F20" s="37">
        <v>2</v>
      </c>
      <c r="G20" s="37">
        <v>58</v>
      </c>
      <c r="H20" s="37">
        <v>40</v>
      </c>
      <c r="I20" s="23">
        <f>SUM(((F20*60)+G20)*60)+H20</f>
        <v>10720</v>
      </c>
      <c r="J20" s="23">
        <f>SUM(I20-E20)</f>
        <v>3083</v>
      </c>
      <c r="K20" s="23">
        <f>SUM(J20/60)</f>
        <v>51.38333333333333</v>
      </c>
      <c r="L20" s="38">
        <f>ROUNDDOWN(K20,0)</f>
        <v>51</v>
      </c>
      <c r="M20" s="38">
        <f>SUM(K20-L20)*60</f>
        <v>22.99999999999997</v>
      </c>
      <c r="T20" s="36"/>
    </row>
  </sheetData>
  <sheetProtection/>
  <protectedRanges>
    <protectedRange sqref="A9:C10" name="Range5"/>
    <protectedRange sqref="F16:H20" name="Range4"/>
    <protectedRange sqref="B16:D16" name="Range3"/>
    <protectedRange sqref="D4:G5" name="Range1"/>
  </protectedRanges>
  <mergeCells count="19">
    <mergeCell ref="L1:M1"/>
    <mergeCell ref="A4:C4"/>
    <mergeCell ref="D4:G4"/>
    <mergeCell ref="F1:F2"/>
    <mergeCell ref="G1:G2"/>
    <mergeCell ref="A1:C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20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20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45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4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22</v>
      </c>
      <c r="E11" s="26"/>
      <c r="F11" s="27">
        <f>SUM(K11-D11)*60</f>
        <v>25.62499999999993</v>
      </c>
      <c r="G11" s="25">
        <f>ROUNDDOWN(M11,0)</f>
        <v>28</v>
      </c>
      <c r="H11" s="27">
        <f>SUM(M11-G11)*60</f>
        <v>29.815756035578076</v>
      </c>
      <c r="I11" s="14">
        <f>IF($D$5="H16",J11/$M$3)+IF($D$5="P16",J11/$M$4)+IF($D$5="L2000",J11/$M$5)</f>
        <v>1709.815756035578</v>
      </c>
      <c r="J11" s="28">
        <f>SUM(J16:J54)/L11</f>
        <v>1345.625</v>
      </c>
      <c r="K11" s="28">
        <f>SUM(J11/60)</f>
        <v>22.427083333333332</v>
      </c>
      <c r="L11" s="81">
        <f>+A14-G1</f>
        <v>8</v>
      </c>
      <c r="M11" s="29">
        <f>SUM(I11/60)</f>
        <v>28.496929267259635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16</v>
      </c>
      <c r="E12" s="26"/>
      <c r="F12" s="27">
        <f>SUM(K12-D12)*60</f>
        <v>8.999999999999915</v>
      </c>
      <c r="G12" s="25">
        <f>ROUNDDOWN(M12,0)</f>
        <v>20</v>
      </c>
      <c r="H12" s="27">
        <f>SUM(M12-G12)*60</f>
        <v>31.25794155019051</v>
      </c>
      <c r="I12" s="14">
        <f>IF($D$5="H16",J12/$M$3)+IF($D$5="P16",J12/$M$4)+IF($D$5="L2000",J12/$M$5)</f>
        <v>1231.2579415501905</v>
      </c>
      <c r="J12" s="28">
        <f>MIN(J16:J54)</f>
        <v>969</v>
      </c>
      <c r="K12" s="28">
        <f>SUM(J12/60)</f>
        <v>16.15</v>
      </c>
      <c r="L12" s="82"/>
      <c r="M12" s="29">
        <f>SUM(I12/60)</f>
        <v>20.520965692503175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8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2</v>
      </c>
      <c r="D16" s="37">
        <v>15</v>
      </c>
      <c r="E16" s="23">
        <f>SUM(((B16*60)+C16)*60)+D16</f>
        <v>135</v>
      </c>
      <c r="F16" s="37">
        <v>1</v>
      </c>
      <c r="G16" s="37">
        <v>1</v>
      </c>
      <c r="H16" s="37">
        <v>28</v>
      </c>
      <c r="I16" s="23">
        <f>SUM(((F16*60)+G16)*60)+H16</f>
        <v>3688</v>
      </c>
      <c r="J16" s="23">
        <f>SUM(I16-E16)</f>
        <v>3553</v>
      </c>
      <c r="K16" s="23">
        <f>SUM(J16/60)</f>
        <v>59.21666666666667</v>
      </c>
      <c r="L16" s="38">
        <f>ROUNDDOWN(K16,0)</f>
        <v>59</v>
      </c>
      <c r="M16" s="38">
        <f>SUM(K16-L16)*60</f>
        <v>13.000000000000114</v>
      </c>
      <c r="T16" s="36"/>
    </row>
    <row r="17" spans="1:20" ht="27.75" customHeight="1">
      <c r="A17" s="39">
        <v>3</v>
      </c>
      <c r="B17" s="39">
        <f>+F16</f>
        <v>1</v>
      </c>
      <c r="C17" s="39">
        <f aca="true" t="shared" si="0" ref="C17:D20">+G16</f>
        <v>1</v>
      </c>
      <c r="D17" s="39">
        <f t="shared" si="0"/>
        <v>28</v>
      </c>
      <c r="E17" s="23">
        <f>SUM(((B17*60)+C17)*60)+D17</f>
        <v>3688</v>
      </c>
      <c r="F17" s="37">
        <v>1</v>
      </c>
      <c r="G17" s="37">
        <v>20</v>
      </c>
      <c r="H17" s="37">
        <v>2</v>
      </c>
      <c r="I17" s="23">
        <f>SUM(((F17*60)+G17)*60)+H17</f>
        <v>4802</v>
      </c>
      <c r="J17" s="23">
        <f>SUM(I17-E17)</f>
        <v>1114</v>
      </c>
      <c r="K17" s="23">
        <f>SUM(J17/60)</f>
        <v>18.566666666666666</v>
      </c>
      <c r="L17" s="38">
        <f>ROUNDDOWN(K17,0)</f>
        <v>18</v>
      </c>
      <c r="M17" s="38">
        <f>SUM(K17-L17)*60</f>
        <v>33.999999999999986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20</v>
      </c>
      <c r="D18" s="39">
        <f t="shared" si="0"/>
        <v>2</v>
      </c>
      <c r="E18" s="23">
        <f>SUM(((B18*60)+C18)*60)+D18</f>
        <v>4802</v>
      </c>
      <c r="F18" s="37">
        <v>1</v>
      </c>
      <c r="G18" s="37">
        <v>36</v>
      </c>
      <c r="H18" s="37">
        <v>11</v>
      </c>
      <c r="I18" s="23">
        <f>SUM(((F18*60)+G18)*60)+H18</f>
        <v>5771</v>
      </c>
      <c r="J18" s="23">
        <f>SUM(I18-E18)</f>
        <v>969</v>
      </c>
      <c r="K18" s="23">
        <f>SUM(J18/60)</f>
        <v>16.15</v>
      </c>
      <c r="L18" s="38">
        <f>ROUNDDOWN(K18,0)</f>
        <v>16</v>
      </c>
      <c r="M18" s="38">
        <f>SUM(K18-L18)*60</f>
        <v>8.999999999999915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36</v>
      </c>
      <c r="D19" s="39">
        <f t="shared" si="0"/>
        <v>11</v>
      </c>
      <c r="E19" s="23">
        <f>SUM(((B19*60)+C19)*60)+D19</f>
        <v>5771</v>
      </c>
      <c r="F19" s="37">
        <v>2</v>
      </c>
      <c r="G19" s="37">
        <v>10</v>
      </c>
      <c r="H19" s="37">
        <v>2</v>
      </c>
      <c r="I19" s="23">
        <f>SUM(((F19*60)+G19)*60)+H19</f>
        <v>7802</v>
      </c>
      <c r="J19" s="23">
        <f>SUM(I19-E19)</f>
        <v>2031</v>
      </c>
      <c r="K19" s="23">
        <f>SUM(J19/60)</f>
        <v>33.85</v>
      </c>
      <c r="L19" s="38">
        <f>ROUNDDOWN(K19,0)</f>
        <v>33</v>
      </c>
      <c r="M19" s="38">
        <f>SUM(K19-L19)*60</f>
        <v>51.000000000000085</v>
      </c>
      <c r="T19" s="36"/>
    </row>
    <row r="20" spans="1:20" ht="27.75" customHeight="1">
      <c r="A20" s="39" t="s">
        <v>53</v>
      </c>
      <c r="B20" s="39">
        <f>+F19</f>
        <v>2</v>
      </c>
      <c r="C20" s="39">
        <f t="shared" si="0"/>
        <v>10</v>
      </c>
      <c r="D20" s="39">
        <f t="shared" si="0"/>
        <v>2</v>
      </c>
      <c r="E20" s="23">
        <f>SUM(((B20*60)+C20)*60)+D20</f>
        <v>7802</v>
      </c>
      <c r="F20" s="37">
        <v>3</v>
      </c>
      <c r="G20" s="37">
        <v>1</v>
      </c>
      <c r="H20" s="37">
        <v>40</v>
      </c>
      <c r="I20" s="23">
        <f>SUM(((F20*60)+G20)*60)+H20</f>
        <v>10900</v>
      </c>
      <c r="J20" s="23">
        <f>SUM(I20-E20)</f>
        <v>3098</v>
      </c>
      <c r="K20" s="23">
        <f>SUM(J20/60)</f>
        <v>51.63333333333333</v>
      </c>
      <c r="L20" s="38">
        <f>ROUNDDOWN(K20,0)</f>
        <v>51</v>
      </c>
      <c r="M20" s="38">
        <f>SUM(K20-L20)*60</f>
        <v>37.99999999999997</v>
      </c>
      <c r="T20" s="36"/>
    </row>
  </sheetData>
  <sheetProtection/>
  <protectedRanges>
    <protectedRange sqref="D4:G5" name="Range1"/>
    <protectedRange sqref="A9:C10" name="Range5_1"/>
    <protectedRange sqref="F16:H20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20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20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46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4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21</v>
      </c>
      <c r="E11" s="26"/>
      <c r="F11" s="27">
        <f>SUM(K11-D11)*60</f>
        <v>37.5</v>
      </c>
      <c r="G11" s="25">
        <f>ROUNDDOWN(M11,0)</f>
        <v>27</v>
      </c>
      <c r="H11" s="27">
        <f>SUM(M11-G11)*60</f>
        <v>28.665819567979582</v>
      </c>
      <c r="I11" s="14">
        <f>IF($D$5="H16",J11/$M$3)+IF($D$5="P16",J11/$M$4)+IF($D$5="L2000",J11/$M$5)</f>
        <v>1648.6658195679795</v>
      </c>
      <c r="J11" s="28">
        <f>SUM(J16:J68)/L11</f>
        <v>1297.5</v>
      </c>
      <c r="K11" s="28">
        <f>SUM(J11/60)</f>
        <v>21.625</v>
      </c>
      <c r="L11" s="81">
        <f>+A14-G1</f>
        <v>8</v>
      </c>
      <c r="M11" s="29">
        <f>SUM(I11/60)</f>
        <v>27.477763659466326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18</v>
      </c>
      <c r="E12" s="26"/>
      <c r="F12" s="27">
        <f>SUM(K12-D12)*60</f>
        <v>26.999999999999957</v>
      </c>
      <c r="G12" s="27">
        <f>ROUNDDOWN(M12,0)</f>
        <v>23</v>
      </c>
      <c r="H12" s="27">
        <f>SUM(M12-G12)*60</f>
        <v>26.60736975857695</v>
      </c>
      <c r="I12" s="14">
        <f>IF($D$5="H16",J12/$M$3)+IF($D$5="P16",J12/$M$4)+IF($D$5="L2000",J12/$M$5)</f>
        <v>1406.6073697585769</v>
      </c>
      <c r="J12" s="28">
        <f>MIN(J16:J68)</f>
        <v>1107</v>
      </c>
      <c r="K12" s="28">
        <f>SUM(J12/60)</f>
        <v>18.45</v>
      </c>
      <c r="L12" s="82"/>
      <c r="M12" s="29">
        <f>SUM(I12/60)</f>
        <v>23.44345616264295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8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1</v>
      </c>
      <c r="D16" s="37">
        <v>0</v>
      </c>
      <c r="E16" s="23">
        <f>SUM(((B16*60)+C16)*60)+D16</f>
        <v>60</v>
      </c>
      <c r="F16" s="37">
        <v>0</v>
      </c>
      <c r="G16" s="37">
        <v>52</v>
      </c>
      <c r="H16" s="37">
        <v>25</v>
      </c>
      <c r="I16" s="23">
        <f>SUM(((F16*60)+G16)*60)+H16</f>
        <v>3145</v>
      </c>
      <c r="J16" s="23">
        <f>SUM(I16-E16)</f>
        <v>3085</v>
      </c>
      <c r="K16" s="23">
        <f>SUM(J16/60)</f>
        <v>51.416666666666664</v>
      </c>
      <c r="L16" s="38">
        <f>ROUNDDOWN(K16,0)</f>
        <v>51</v>
      </c>
      <c r="M16" s="38">
        <f>SUM(K16-L16)*60</f>
        <v>24.999999999999858</v>
      </c>
      <c r="T16" s="36"/>
    </row>
    <row r="17" spans="1:20" ht="27.75" customHeight="1">
      <c r="A17" s="39">
        <v>3</v>
      </c>
      <c r="B17" s="39">
        <f>+F16</f>
        <v>0</v>
      </c>
      <c r="C17" s="39">
        <f aca="true" t="shared" si="0" ref="C17:D20">+G16</f>
        <v>52</v>
      </c>
      <c r="D17" s="39">
        <f t="shared" si="0"/>
        <v>25</v>
      </c>
      <c r="E17" s="23">
        <f>SUM(((B17*60)+C17)*60)+D17</f>
        <v>3145</v>
      </c>
      <c r="F17" s="37">
        <v>1</v>
      </c>
      <c r="G17" s="37">
        <v>18</v>
      </c>
      <c r="H17" s="37">
        <v>50</v>
      </c>
      <c r="I17" s="23">
        <f>SUM(((F17*60)+G17)*60)+H17</f>
        <v>4730</v>
      </c>
      <c r="J17" s="23">
        <f>SUM(I17-E17)</f>
        <v>1585</v>
      </c>
      <c r="K17" s="23">
        <f>SUM(J17/60)</f>
        <v>26.416666666666668</v>
      </c>
      <c r="L17" s="38">
        <f>ROUNDDOWN(K17,0)</f>
        <v>26</v>
      </c>
      <c r="M17" s="38">
        <f>SUM(K17-L17)*60</f>
        <v>25.00000000000007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18</v>
      </c>
      <c r="D18" s="39">
        <f t="shared" si="0"/>
        <v>50</v>
      </c>
      <c r="E18" s="23">
        <f>SUM(((B18*60)+C18)*60)+D18</f>
        <v>4730</v>
      </c>
      <c r="F18" s="37">
        <v>1</v>
      </c>
      <c r="G18" s="37">
        <v>37</v>
      </c>
      <c r="H18" s="37">
        <v>17</v>
      </c>
      <c r="I18" s="23">
        <f>SUM(((F18*60)+G18)*60)+H18</f>
        <v>5837</v>
      </c>
      <c r="J18" s="23">
        <f>SUM(I18-E18)</f>
        <v>1107</v>
      </c>
      <c r="K18" s="23">
        <f>SUM(J18/60)</f>
        <v>18.45</v>
      </c>
      <c r="L18" s="38">
        <f>ROUNDDOWN(K18,0)</f>
        <v>18</v>
      </c>
      <c r="M18" s="38">
        <f>SUM(K18-L18)*60</f>
        <v>26.999999999999957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37</v>
      </c>
      <c r="D19" s="39">
        <f t="shared" si="0"/>
        <v>17</v>
      </c>
      <c r="E19" s="23">
        <f>SUM(((B19*60)+C19)*60)+D19</f>
        <v>5837</v>
      </c>
      <c r="F19" s="37">
        <v>2</v>
      </c>
      <c r="G19" s="37">
        <v>4</v>
      </c>
      <c r="H19" s="37">
        <v>53</v>
      </c>
      <c r="I19" s="23">
        <f>SUM(((F19*60)+G19)*60)+H19</f>
        <v>7493</v>
      </c>
      <c r="J19" s="23">
        <f>SUM(I19-E19)</f>
        <v>1656</v>
      </c>
      <c r="K19" s="23">
        <f>SUM(J19/60)</f>
        <v>27.6</v>
      </c>
      <c r="L19" s="38">
        <f>ROUNDDOWN(K19,0)</f>
        <v>27</v>
      </c>
      <c r="M19" s="38">
        <f>SUM(K19-L19)*60</f>
        <v>36.000000000000085</v>
      </c>
      <c r="T19" s="36"/>
    </row>
    <row r="20" spans="1:20" ht="27.75" customHeight="1">
      <c r="A20" s="39" t="s">
        <v>53</v>
      </c>
      <c r="B20" s="39">
        <f>+F19</f>
        <v>2</v>
      </c>
      <c r="C20" s="39">
        <f t="shared" si="0"/>
        <v>4</v>
      </c>
      <c r="D20" s="39">
        <f t="shared" si="0"/>
        <v>53</v>
      </c>
      <c r="E20" s="23">
        <f>SUM(((B20*60)+C20)*60)+D20</f>
        <v>7493</v>
      </c>
      <c r="F20" s="37">
        <v>2</v>
      </c>
      <c r="G20" s="37">
        <v>54</v>
      </c>
      <c r="H20" s="37">
        <v>0</v>
      </c>
      <c r="I20" s="23">
        <f>SUM(((F20*60)+G20)*60)+H20</f>
        <v>10440</v>
      </c>
      <c r="J20" s="23">
        <f>SUM(I20-E20)</f>
        <v>2947</v>
      </c>
      <c r="K20" s="23">
        <f>SUM(J20/60)</f>
        <v>49.11666666666667</v>
      </c>
      <c r="L20" s="38">
        <f>ROUNDDOWN(K20,0)</f>
        <v>49</v>
      </c>
      <c r="M20" s="38">
        <f>SUM(K20-L20)*60</f>
        <v>7.000000000000028</v>
      </c>
      <c r="T20" s="36"/>
    </row>
  </sheetData>
  <sheetProtection/>
  <protectedRanges>
    <protectedRange sqref="D4:G5" name="Range1"/>
    <protectedRange sqref="A9:C10" name="Range5_1"/>
    <protectedRange sqref="F16:H20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20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20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44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4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26</v>
      </c>
      <c r="E11" s="26"/>
      <c r="F11" s="27">
        <f>SUM(K11-D11)*60</f>
        <v>8.375000000000057</v>
      </c>
      <c r="G11" s="25">
        <f>ROUNDDOWN(M11,0)</f>
        <v>33</v>
      </c>
      <c r="H11" s="27">
        <f>SUM(M11-G11)*60</f>
        <v>12.852604828462404</v>
      </c>
      <c r="I11" s="14">
        <f>IF($D$5="H16",J11/$M$3)+IF($D$5="P16",J11/$M$4)+IF($D$5="L2000",J11/$M$5)</f>
        <v>1992.8526048284625</v>
      </c>
      <c r="J11" s="28">
        <f>SUM(J16:J40)/L11</f>
        <v>1568.375</v>
      </c>
      <c r="K11" s="28">
        <f>SUM(J11/60)</f>
        <v>26.139583333333334</v>
      </c>
      <c r="L11" s="81">
        <f>+A14-G1</f>
        <v>8</v>
      </c>
      <c r="M11" s="29">
        <f>SUM(I11/60)</f>
        <v>33.21421008047437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18</v>
      </c>
      <c r="E12" s="26"/>
      <c r="F12" s="27">
        <f>SUM(K12-D12)*60</f>
        <v>22.99999999999997</v>
      </c>
      <c r="G12" s="25">
        <f>ROUNDDOWN(M12,0)</f>
        <v>23</v>
      </c>
      <c r="H12" s="27">
        <f>SUM(M12-G12)*60</f>
        <v>21.52477763659448</v>
      </c>
      <c r="I12" s="14">
        <f>IF($D$5="H16",J12/$M$3)+IF($D$5="P16",J12/$M$4)+IF($D$5="L2000",J12/$M$5)</f>
        <v>1401.5247776365945</v>
      </c>
      <c r="J12" s="28">
        <f>MIN(J16:J40)</f>
        <v>1103</v>
      </c>
      <c r="K12" s="28">
        <f>SUM(J12/60)</f>
        <v>18.383333333333333</v>
      </c>
      <c r="L12" s="82"/>
      <c r="M12" s="29">
        <f>SUM(I12/60)</f>
        <v>23.35874629394324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8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2</v>
      </c>
      <c r="D16" s="37">
        <v>45</v>
      </c>
      <c r="E16" s="23">
        <f>SUM(((B16*60)+C16)*60)+D16</f>
        <v>165</v>
      </c>
      <c r="F16" s="37">
        <v>0</v>
      </c>
      <c r="G16" s="37">
        <v>54</v>
      </c>
      <c r="H16" s="37">
        <v>37</v>
      </c>
      <c r="I16" s="23">
        <f>SUM(((F16*60)+G16)*60)+H16</f>
        <v>3277</v>
      </c>
      <c r="J16" s="23">
        <f>SUM(I16-E16)</f>
        <v>3112</v>
      </c>
      <c r="K16" s="23">
        <f>SUM(J16/60)</f>
        <v>51.86666666666667</v>
      </c>
      <c r="L16" s="38">
        <f>ROUNDDOWN(K16,0)</f>
        <v>51</v>
      </c>
      <c r="M16" s="38">
        <f>SUM(K16-L16)*60</f>
        <v>52.00000000000003</v>
      </c>
      <c r="T16" s="36"/>
    </row>
    <row r="17" spans="1:20" ht="27.75" customHeight="1">
      <c r="A17" s="39">
        <v>3</v>
      </c>
      <c r="B17" s="39">
        <f>+F16</f>
        <v>0</v>
      </c>
      <c r="C17" s="39">
        <f aca="true" t="shared" si="0" ref="C17:D20">+G16</f>
        <v>54</v>
      </c>
      <c r="D17" s="39">
        <f t="shared" si="0"/>
        <v>37</v>
      </c>
      <c r="E17" s="23">
        <f>SUM(((B17*60)+C17)*60)+D17</f>
        <v>3277</v>
      </c>
      <c r="F17" s="37">
        <v>1</v>
      </c>
      <c r="G17" s="37">
        <v>18</v>
      </c>
      <c r="H17" s="37">
        <v>32</v>
      </c>
      <c r="I17" s="23">
        <f>SUM(((F17*60)+G17)*60)+H17</f>
        <v>4712</v>
      </c>
      <c r="J17" s="23">
        <f>SUM(I17-E17)</f>
        <v>1435</v>
      </c>
      <c r="K17" s="23">
        <f>SUM(J17/60)</f>
        <v>23.916666666666668</v>
      </c>
      <c r="L17" s="38">
        <f>ROUNDDOWN(K17,0)</f>
        <v>23</v>
      </c>
      <c r="M17" s="38">
        <f>SUM(K17-L17)*60</f>
        <v>55.00000000000007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18</v>
      </c>
      <c r="D18" s="39">
        <f t="shared" si="0"/>
        <v>32</v>
      </c>
      <c r="E18" s="23">
        <f>SUM(((B18*60)+C18)*60)+D18</f>
        <v>4712</v>
      </c>
      <c r="F18" s="37">
        <v>1</v>
      </c>
      <c r="G18" s="37">
        <v>36</v>
      </c>
      <c r="H18" s="37">
        <v>55</v>
      </c>
      <c r="I18" s="23">
        <f>SUM(((F18*60)+G18)*60)+H18</f>
        <v>5815</v>
      </c>
      <c r="J18" s="23">
        <f>SUM(I18-E18)</f>
        <v>1103</v>
      </c>
      <c r="K18" s="23">
        <f>SUM(J18/60)</f>
        <v>18.383333333333333</v>
      </c>
      <c r="L18" s="38">
        <f>ROUNDDOWN(K18,0)</f>
        <v>18</v>
      </c>
      <c r="M18" s="38">
        <f>SUM(K18-L18)*60</f>
        <v>22.99999999999997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36</v>
      </c>
      <c r="D19" s="39">
        <f t="shared" si="0"/>
        <v>55</v>
      </c>
      <c r="E19" s="23">
        <f>SUM(((B19*60)+C19)*60)+D19</f>
        <v>5815</v>
      </c>
      <c r="F19" s="37">
        <v>2</v>
      </c>
      <c r="G19" s="37">
        <v>9</v>
      </c>
      <c r="H19" s="37">
        <v>49</v>
      </c>
      <c r="I19" s="23">
        <f>SUM(((F19*60)+G19)*60)+H19</f>
        <v>7789</v>
      </c>
      <c r="J19" s="23">
        <f>SUM(I19-E19)</f>
        <v>1974</v>
      </c>
      <c r="K19" s="23">
        <f>SUM(J19/60)</f>
        <v>32.9</v>
      </c>
      <c r="L19" s="38">
        <f>ROUNDDOWN(K19,0)</f>
        <v>32</v>
      </c>
      <c r="M19" s="38">
        <f>SUM(K19-L19)*60</f>
        <v>53.999999999999915</v>
      </c>
      <c r="T19" s="36"/>
    </row>
    <row r="20" spans="1:20" ht="27.75" customHeight="1">
      <c r="A20" s="39" t="s">
        <v>53</v>
      </c>
      <c r="B20" s="39">
        <f>+F19</f>
        <v>2</v>
      </c>
      <c r="C20" s="39">
        <f t="shared" si="0"/>
        <v>9</v>
      </c>
      <c r="D20" s="39">
        <f t="shared" si="0"/>
        <v>49</v>
      </c>
      <c r="E20" s="23">
        <f>SUM(((B20*60)+C20)*60)+D20</f>
        <v>7789</v>
      </c>
      <c r="F20" s="37">
        <v>3</v>
      </c>
      <c r="G20" s="37">
        <v>31</v>
      </c>
      <c r="H20" s="37">
        <v>52</v>
      </c>
      <c r="I20" s="23">
        <f>SUM(((F20*60)+G20)*60)+H20</f>
        <v>12712</v>
      </c>
      <c r="J20" s="23">
        <f>SUM(I20-E20)</f>
        <v>4923</v>
      </c>
      <c r="K20" s="23">
        <f>SUM(J20/60)</f>
        <v>82.05</v>
      </c>
      <c r="L20" s="38">
        <f>ROUNDDOWN(K20,0)</f>
        <v>82</v>
      </c>
      <c r="M20" s="38">
        <f>SUM(K20-L20)*60</f>
        <v>2.9999999999998295</v>
      </c>
      <c r="T20" s="36"/>
    </row>
  </sheetData>
  <sheetProtection/>
  <protectedRanges>
    <protectedRange sqref="D4:G5" name="Range1"/>
    <protectedRange sqref="A9:C10" name="Range5_1"/>
    <protectedRange sqref="F16:H20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2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6"/>
      <c r="E1" s="1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6"/>
      <c r="E2" s="6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31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4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23</v>
      </c>
      <c r="E11" s="26"/>
      <c r="F11" s="27">
        <f>SUM(K11-D11)*60</f>
        <v>13.500000000000085</v>
      </c>
      <c r="G11" s="25">
        <f>ROUNDDOWN(M11,0)</f>
        <v>29</v>
      </c>
      <c r="H11" s="27">
        <f>SUM(M11-G11)*60</f>
        <v>30.64803049555252</v>
      </c>
      <c r="I11" s="14">
        <f>IF($D$5="H16",J11/$M$3)+IF($D$5="P16",J11/$M$4)+IF($D$5="L2000",J11/$M$5)</f>
        <v>1770.6480304955526</v>
      </c>
      <c r="J11" s="28">
        <f>SUM(J16:J33)/L11</f>
        <v>1393.5</v>
      </c>
      <c r="K11" s="28">
        <f>SUM(J11/60)</f>
        <v>23.225</v>
      </c>
      <c r="L11" s="81">
        <f>+A14-G1</f>
        <v>8</v>
      </c>
      <c r="M11" s="29">
        <f>SUM(I11/60)</f>
        <v>29.51080050825921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19</v>
      </c>
      <c r="E12" s="26"/>
      <c r="F12" s="27">
        <f>SUM(K12-D12)*60</f>
        <v>55.00000000000007</v>
      </c>
      <c r="G12" s="25">
        <f>ROUNDDOWN(M12,0)</f>
        <v>25</v>
      </c>
      <c r="H12" s="27">
        <f>SUM(M12-G12)*60</f>
        <v>18.424396442185582</v>
      </c>
      <c r="I12" s="14">
        <f>IF($D$5="H16",J12/$M$3)+IF($D$5="P16",J12/$M$4)+IF($D$5="L2000",J12/$M$5)</f>
        <v>1518.4243964421855</v>
      </c>
      <c r="J12" s="28">
        <f>MIN(J16:J33)</f>
        <v>1195</v>
      </c>
      <c r="K12" s="28">
        <f>SUM(J12/60)</f>
        <v>19.916666666666668</v>
      </c>
      <c r="L12" s="82"/>
      <c r="M12" s="29">
        <f>SUM(I12/60)</f>
        <v>25.307073274036426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8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3</v>
      </c>
      <c r="D16" s="37">
        <v>0</v>
      </c>
      <c r="E16" s="23">
        <f>SUM(((B16*60)+C16)*60)+D16</f>
        <v>180</v>
      </c>
      <c r="F16" s="37">
        <v>0</v>
      </c>
      <c r="G16" s="37">
        <v>58</v>
      </c>
      <c r="H16" s="37">
        <v>37</v>
      </c>
      <c r="I16" s="23">
        <f>SUM(((F16*60)+G16)*60)+H16</f>
        <v>3517</v>
      </c>
      <c r="J16" s="23">
        <f>SUM(I16-E16)</f>
        <v>3337</v>
      </c>
      <c r="K16" s="23">
        <f>SUM(J16/60)</f>
        <v>55.61666666666667</v>
      </c>
      <c r="L16" s="38">
        <f>ROUNDDOWN(K16,0)</f>
        <v>55</v>
      </c>
      <c r="M16" s="38">
        <f>SUM(K16-L16)*60</f>
        <v>37.00000000000003</v>
      </c>
      <c r="T16" s="36"/>
    </row>
    <row r="17" spans="1:20" ht="27.75" customHeight="1">
      <c r="A17" s="39">
        <v>3</v>
      </c>
      <c r="B17" s="39">
        <f>+F16</f>
        <v>0</v>
      </c>
      <c r="C17" s="39">
        <f aca="true" t="shared" si="0" ref="C17:D20">+G16</f>
        <v>58</v>
      </c>
      <c r="D17" s="39">
        <f t="shared" si="0"/>
        <v>37</v>
      </c>
      <c r="E17" s="23">
        <f>SUM(((B17*60)+C17)*60)+D17</f>
        <v>3517</v>
      </c>
      <c r="F17" s="37">
        <v>1</v>
      </c>
      <c r="G17" s="37">
        <v>19</v>
      </c>
      <c r="H17" s="37">
        <v>3</v>
      </c>
      <c r="I17" s="23">
        <f>SUM(((F17*60)+G17)*60)+H17</f>
        <v>4743</v>
      </c>
      <c r="J17" s="23">
        <f>SUM(I17-E17)</f>
        <v>1226</v>
      </c>
      <c r="K17" s="23">
        <f>SUM(J17/60)</f>
        <v>20.433333333333334</v>
      </c>
      <c r="L17" s="38">
        <f>ROUNDDOWN(K17,0)</f>
        <v>20</v>
      </c>
      <c r="M17" s="38">
        <f>SUM(K17-L17)*60</f>
        <v>26.000000000000014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19</v>
      </c>
      <c r="D18" s="39">
        <f t="shared" si="0"/>
        <v>3</v>
      </c>
      <c r="E18" s="23">
        <f>SUM(((B18*60)+C18)*60)+D18</f>
        <v>4743</v>
      </c>
      <c r="F18" s="37">
        <v>1</v>
      </c>
      <c r="G18" s="37">
        <v>38</v>
      </c>
      <c r="H18" s="37">
        <v>58</v>
      </c>
      <c r="I18" s="23">
        <f>SUM(((F18*60)+G18)*60)+H18</f>
        <v>5938</v>
      </c>
      <c r="J18" s="23">
        <f>SUM(I18-E18)</f>
        <v>1195</v>
      </c>
      <c r="K18" s="23">
        <f>SUM(J18/60)</f>
        <v>19.916666666666668</v>
      </c>
      <c r="L18" s="38">
        <f>ROUNDDOWN(K18,0)</f>
        <v>19</v>
      </c>
      <c r="M18" s="38">
        <f>SUM(K18-L18)*60</f>
        <v>55.00000000000007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38</v>
      </c>
      <c r="D19" s="39">
        <f t="shared" si="0"/>
        <v>58</v>
      </c>
      <c r="E19" s="23">
        <f>SUM(((B19*60)+C19)*60)+D19</f>
        <v>5938</v>
      </c>
      <c r="F19" s="37">
        <v>2</v>
      </c>
      <c r="G19" s="37">
        <v>11</v>
      </c>
      <c r="H19" s="37">
        <v>21</v>
      </c>
      <c r="I19" s="23">
        <f>SUM(((F19*60)+G19)*60)+H19</f>
        <v>7881</v>
      </c>
      <c r="J19" s="23">
        <f>SUM(I19-E19)</f>
        <v>1943</v>
      </c>
      <c r="K19" s="23">
        <f>SUM(J19/60)</f>
        <v>32.38333333333333</v>
      </c>
      <c r="L19" s="38">
        <f>ROUNDDOWN(K19,0)</f>
        <v>32</v>
      </c>
      <c r="M19" s="38">
        <f>SUM(K19-L19)*60</f>
        <v>22.99999999999997</v>
      </c>
      <c r="T19" s="36"/>
    </row>
    <row r="20" spans="1:20" ht="27.75" customHeight="1">
      <c r="A20" s="39" t="s">
        <v>53</v>
      </c>
      <c r="B20" s="39">
        <f>+F19</f>
        <v>2</v>
      </c>
      <c r="C20" s="39">
        <f t="shared" si="0"/>
        <v>11</v>
      </c>
      <c r="D20" s="39">
        <f t="shared" si="0"/>
        <v>21</v>
      </c>
      <c r="E20" s="23">
        <f>SUM(((B20*60)+C20)*60)+D20</f>
        <v>7881</v>
      </c>
      <c r="F20" s="37">
        <v>3</v>
      </c>
      <c r="G20" s="37">
        <v>8</v>
      </c>
      <c r="H20" s="37">
        <v>48</v>
      </c>
      <c r="I20" s="23">
        <f>SUM(((F20*60)+G20)*60)+H20</f>
        <v>11328</v>
      </c>
      <c r="J20" s="23">
        <f>SUM(I20-E20)</f>
        <v>3447</v>
      </c>
      <c r="K20" s="23">
        <f>SUM(J20/60)</f>
        <v>57.45</v>
      </c>
      <c r="L20" s="38">
        <f>ROUNDDOWN(K20,0)</f>
        <v>57</v>
      </c>
      <c r="M20" s="38">
        <f>SUM(K20-L20)*60</f>
        <v>27.00000000000017</v>
      </c>
      <c r="T20" s="36"/>
    </row>
  </sheetData>
  <sheetProtection/>
  <protectedRanges>
    <protectedRange sqref="D4:G5" name="Range1"/>
    <protectedRange sqref="A9:C10" name="Range5_1"/>
    <protectedRange sqref="F16:H20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workbookViewId="0" topLeftCell="A1">
      <selection activeCell="A19" sqref="A19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53"/>
      <c r="F1" s="96" t="s">
        <v>48</v>
      </c>
      <c r="G1" s="97">
        <v>0</v>
      </c>
      <c r="H1" s="1"/>
      <c r="I1" s="2"/>
      <c r="J1" s="2"/>
      <c r="K1" s="3"/>
      <c r="L1" s="107" t="s">
        <v>1</v>
      </c>
      <c r="M1" s="108"/>
    </row>
    <row r="2" spans="1:13" ht="27" customHeight="1">
      <c r="A2" s="89"/>
      <c r="B2" s="89"/>
      <c r="C2" s="89"/>
      <c r="D2" s="53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104"/>
      <c r="C4" s="105"/>
      <c r="D4" s="109" t="s">
        <v>38</v>
      </c>
      <c r="E4" s="110"/>
      <c r="F4" s="110"/>
      <c r="G4" s="111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104"/>
      <c r="C5" s="105"/>
      <c r="D5" s="106" t="s">
        <v>7</v>
      </c>
      <c r="E5" s="104"/>
      <c r="F5" s="105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34</v>
      </c>
      <c r="E11" s="26"/>
      <c r="F11" s="27">
        <f>SUM(K11-D11)*60</f>
        <v>26.666666666666572</v>
      </c>
      <c r="G11" s="25">
        <f>ROUNDDOWN(M11,0)</f>
        <v>33</v>
      </c>
      <c r="H11" s="27">
        <f>SUM(M11-G11)*60</f>
        <v>11.008349389852157</v>
      </c>
      <c r="I11" s="14">
        <f>IF($D$5="H16",J11/$M$3)+IF($D$5="P16",J11/$M$4)+IF($D$5="L2000",J11/$M$5)</f>
        <v>1991.0083493898521</v>
      </c>
      <c r="J11" s="28">
        <f>SUM(J16:J41)/L11</f>
        <v>2066.6666666666665</v>
      </c>
      <c r="K11" s="28">
        <f>SUM(J11/60)</f>
        <v>34.44444444444444</v>
      </c>
      <c r="L11" s="81">
        <f>+A14-G1</f>
        <v>6</v>
      </c>
      <c r="M11" s="29">
        <f>SUM(I11/60)</f>
        <v>33.18347248983087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24</v>
      </c>
      <c r="E12" s="26"/>
      <c r="F12" s="27">
        <f>SUM(K12-D12)*60</f>
        <v>41.99999999999996</v>
      </c>
      <c r="G12" s="25">
        <f>ROUNDDOWN(M12,0)</f>
        <v>23</v>
      </c>
      <c r="H12" s="27">
        <f>SUM(M12-G12)*60</f>
        <v>47.74566473988436</v>
      </c>
      <c r="I12" s="14">
        <f>IF($D$5="H16",J12/$M$3)+IF($D$5="P16",J12/$M$4)+IF($D$5="L2000",J12/$M$5)</f>
        <v>1427.7456647398844</v>
      </c>
      <c r="J12" s="28">
        <f>MIN(J16:J41)</f>
        <v>1482</v>
      </c>
      <c r="K12" s="28">
        <f>SUM(J12/60)</f>
        <v>24.7</v>
      </c>
      <c r="L12" s="82"/>
      <c r="M12" s="29">
        <f>SUM(I12/60)</f>
        <v>23.795761078998073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6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0</v>
      </c>
      <c r="D16" s="37">
        <v>45</v>
      </c>
      <c r="E16" s="23">
        <f>SUM(((B16*60)+C16)*60)+D16</f>
        <v>45</v>
      </c>
      <c r="F16" s="37">
        <v>1</v>
      </c>
      <c r="G16" s="37">
        <v>8</v>
      </c>
      <c r="H16" s="37">
        <v>32</v>
      </c>
      <c r="I16" s="23">
        <f>SUM(((F16*60)+G16)*60)+H16</f>
        <v>4112</v>
      </c>
      <c r="J16" s="23">
        <f>SUM(I16-E16)</f>
        <v>4067</v>
      </c>
      <c r="K16" s="23">
        <f>SUM(J16/60)</f>
        <v>67.78333333333333</v>
      </c>
      <c r="L16" s="38">
        <f>ROUNDDOWN(K16,0)</f>
        <v>67</v>
      </c>
      <c r="M16" s="38">
        <f>SUM(K16-L16)*60</f>
        <v>46.999999999999886</v>
      </c>
      <c r="T16" s="36"/>
    </row>
    <row r="17" spans="1:20" ht="27.75" customHeight="1">
      <c r="A17" s="39">
        <v>3</v>
      </c>
      <c r="B17" s="39">
        <f>+F16</f>
        <v>1</v>
      </c>
      <c r="C17" s="39">
        <f aca="true" t="shared" si="0" ref="C17:D19">+G16</f>
        <v>8</v>
      </c>
      <c r="D17" s="39">
        <f t="shared" si="0"/>
        <v>32</v>
      </c>
      <c r="E17" s="23">
        <f>SUM(((B17*60)+C17)*60)+D17</f>
        <v>4112</v>
      </c>
      <c r="F17" s="37">
        <v>1</v>
      </c>
      <c r="G17" s="37">
        <v>34</v>
      </c>
      <c r="H17" s="37">
        <v>20</v>
      </c>
      <c r="I17" s="23">
        <f>SUM(((F17*60)+G17)*60)+H17</f>
        <v>5660</v>
      </c>
      <c r="J17" s="23">
        <f>SUM(I17-E17)</f>
        <v>1548</v>
      </c>
      <c r="K17" s="23">
        <f>SUM(J17/60)</f>
        <v>25.8</v>
      </c>
      <c r="L17" s="38">
        <f>ROUNDDOWN(K17,0)</f>
        <v>25</v>
      </c>
      <c r="M17" s="38">
        <f>SUM(K17-L17)*60</f>
        <v>48.00000000000004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34</v>
      </c>
      <c r="D18" s="39">
        <f t="shared" si="0"/>
        <v>20</v>
      </c>
      <c r="E18" s="23">
        <f>SUM(((B18*60)+C18)*60)+D18</f>
        <v>5660</v>
      </c>
      <c r="F18" s="37">
        <v>1</v>
      </c>
      <c r="G18" s="37">
        <v>59</v>
      </c>
      <c r="H18" s="37">
        <v>2</v>
      </c>
      <c r="I18" s="23">
        <f>SUM(((F18*60)+G18)*60)+H18</f>
        <v>7142</v>
      </c>
      <c r="J18" s="23">
        <f>SUM(I18-E18)</f>
        <v>1482</v>
      </c>
      <c r="K18" s="23">
        <f>SUM(J18/60)</f>
        <v>24.7</v>
      </c>
      <c r="L18" s="38">
        <f>ROUNDDOWN(K18,0)</f>
        <v>24</v>
      </c>
      <c r="M18" s="38">
        <f>SUM(K18-L18)*60</f>
        <v>41.99999999999996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59</v>
      </c>
      <c r="D19" s="39">
        <f t="shared" si="0"/>
        <v>2</v>
      </c>
      <c r="E19" s="23">
        <f>SUM(((B19*60)+C19)*60)+D19</f>
        <v>7142</v>
      </c>
      <c r="F19" s="37">
        <v>3</v>
      </c>
      <c r="G19" s="37">
        <v>27</v>
      </c>
      <c r="H19" s="37">
        <v>25</v>
      </c>
      <c r="I19" s="23">
        <f>SUM(((F19*60)+G19)*60)+H19</f>
        <v>12445</v>
      </c>
      <c r="J19" s="23">
        <f>SUM(I19-E19)</f>
        <v>5303</v>
      </c>
      <c r="K19" s="23">
        <f>SUM(J19/60)</f>
        <v>88.38333333333334</v>
      </c>
      <c r="L19" s="38">
        <f>ROUNDDOWN(K19,0)</f>
        <v>88</v>
      </c>
      <c r="M19" s="38">
        <f>SUM(K19-L19)*60</f>
        <v>23.000000000000398</v>
      </c>
      <c r="T19" s="36"/>
    </row>
  </sheetData>
  <sheetProtection/>
  <protectedRanges>
    <protectedRange sqref="D4:G5" name="Range1"/>
    <protectedRange sqref="A9:C10" name="Range5_1"/>
    <protectedRange sqref="F16:H19" name="Range4"/>
    <protectedRange sqref="B16:D16" name="Range3"/>
  </protectedRanges>
  <mergeCells count="19">
    <mergeCell ref="L1:M1"/>
    <mergeCell ref="A4:C4"/>
    <mergeCell ref="D4:G4"/>
    <mergeCell ref="A1:C2"/>
    <mergeCell ref="F1:F2"/>
    <mergeCell ref="G1:G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A15" sqref="A1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89" t="s">
        <v>0</v>
      </c>
      <c r="B1" s="89"/>
      <c r="C1" s="89"/>
      <c r="D1" s="6"/>
      <c r="F1" s="96" t="s">
        <v>48</v>
      </c>
      <c r="G1" s="97">
        <v>0</v>
      </c>
      <c r="H1" s="1"/>
      <c r="I1" s="2"/>
      <c r="J1" s="2"/>
      <c r="K1" s="3"/>
      <c r="L1" s="78" t="s">
        <v>1</v>
      </c>
      <c r="M1" s="78"/>
    </row>
    <row r="2" spans="1:13" ht="27" customHeight="1">
      <c r="A2" s="89"/>
      <c r="B2" s="89"/>
      <c r="C2" s="89"/>
      <c r="D2" s="6"/>
      <c r="F2" s="96"/>
      <c r="G2" s="97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3" t="s">
        <v>5</v>
      </c>
      <c r="B4" s="84"/>
      <c r="C4" s="85"/>
      <c r="D4" s="95" t="s">
        <v>35</v>
      </c>
      <c r="E4" s="95"/>
      <c r="F4" s="95"/>
      <c r="G4" s="95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3" t="s">
        <v>1</v>
      </c>
      <c r="B5" s="84"/>
      <c r="C5" s="85"/>
      <c r="D5" s="86" t="s">
        <v>6</v>
      </c>
      <c r="E5" s="87"/>
      <c r="F5" s="8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89" t="s">
        <v>8</v>
      </c>
      <c r="B7" s="89"/>
      <c r="C7" s="8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89"/>
      <c r="B8" s="89"/>
      <c r="C8" s="8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90">
        <v>2</v>
      </c>
      <c r="B9" s="91"/>
      <c r="C9" s="63"/>
      <c r="D9" s="94" t="s">
        <v>9</v>
      </c>
      <c r="E9" s="79"/>
      <c r="F9" s="79"/>
      <c r="G9" s="79" t="s">
        <v>10</v>
      </c>
      <c r="H9" s="79"/>
      <c r="I9" s="14"/>
      <c r="J9" s="14"/>
      <c r="K9" s="21"/>
      <c r="L9" s="79" t="s">
        <v>11</v>
      </c>
      <c r="M9" s="18"/>
      <c r="N9" s="5"/>
      <c r="O9" s="5"/>
    </row>
    <row r="10" spans="1:16" ht="29.25" customHeight="1">
      <c r="A10" s="64"/>
      <c r="B10" s="92"/>
      <c r="C10" s="93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79"/>
      <c r="M10" s="24" t="s">
        <v>17</v>
      </c>
      <c r="N10" s="5"/>
      <c r="O10" s="5"/>
      <c r="P10" s="5"/>
    </row>
    <row r="11" spans="1:16" ht="35.25" customHeight="1">
      <c r="A11" s="80" t="s">
        <v>18</v>
      </c>
      <c r="B11" s="80"/>
      <c r="C11" s="80"/>
      <c r="D11" s="25">
        <f>ROUNDDOWN(K11,0)</f>
        <v>29</v>
      </c>
      <c r="E11" s="26"/>
      <c r="F11" s="27">
        <f>SUM(K11-D11)*60</f>
        <v>0</v>
      </c>
      <c r="G11" s="25">
        <f>ROUNDDOWN(M11,0)</f>
        <v>35</v>
      </c>
      <c r="H11" s="27">
        <f>SUM(M11-G11)*60</f>
        <v>37.59213759213765</v>
      </c>
      <c r="I11" s="14">
        <f>IF($D$5="H16",J11/$M$3)+IF($D$5="P16",J11/$M$4)+IF($D$5="L2000",J11/$M$5)</f>
        <v>2137.5921375921375</v>
      </c>
      <c r="J11" s="28">
        <f>SUM(J16:J20)/L11</f>
        <v>1740</v>
      </c>
      <c r="K11" s="28">
        <f>SUM(J11/60)</f>
        <v>29</v>
      </c>
      <c r="L11" s="81">
        <f>+A14-G1</f>
        <v>8</v>
      </c>
      <c r="M11" s="29">
        <f>SUM(I11/60)</f>
        <v>35.62653562653563</v>
      </c>
      <c r="N11" s="5"/>
      <c r="O11" s="5"/>
      <c r="P11" s="5"/>
    </row>
    <row r="12" spans="1:16" ht="35.25" customHeight="1">
      <c r="A12" s="80" t="s">
        <v>19</v>
      </c>
      <c r="B12" s="80"/>
      <c r="C12" s="80"/>
      <c r="D12" s="25">
        <f>ROUNDDOWN(K12,0)</f>
        <v>19</v>
      </c>
      <c r="E12" s="26"/>
      <c r="F12" s="27">
        <f>SUM(K12-D12)*60</f>
        <v>41.000000000000014</v>
      </c>
      <c r="G12" s="25">
        <f>ROUNDDOWN(M12,0)</f>
        <v>24</v>
      </c>
      <c r="H12" s="27">
        <f>SUM(M12-G12)*60</f>
        <v>10.859950859951013</v>
      </c>
      <c r="I12" s="14">
        <f>IF($D$5="H16",J12/$M$3)+IF($D$5="P16",J12/$M$4)+IF($D$5="L2000",J12/$M$5)</f>
        <v>1450.859950859951</v>
      </c>
      <c r="J12" s="28">
        <f>MIN(J16:J20)</f>
        <v>1181</v>
      </c>
      <c r="K12" s="28">
        <f>SUM(J12/60)</f>
        <v>19.683333333333334</v>
      </c>
      <c r="L12" s="82"/>
      <c r="M12" s="29">
        <f>SUM(I12/60)</f>
        <v>24.180999180999184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v>8</v>
      </c>
      <c r="B14" s="78" t="s">
        <v>20</v>
      </c>
      <c r="C14" s="78"/>
      <c r="D14" s="78"/>
      <c r="E14" s="23"/>
      <c r="F14" s="78" t="s">
        <v>34</v>
      </c>
      <c r="G14" s="78"/>
      <c r="H14" s="78"/>
      <c r="I14" s="23"/>
      <c r="J14" s="23"/>
      <c r="K14" s="23"/>
      <c r="L14" s="78" t="s">
        <v>21</v>
      </c>
      <c r="M14" s="78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 t="s">
        <v>51</v>
      </c>
      <c r="B16" s="37">
        <v>0</v>
      </c>
      <c r="C16" s="37">
        <v>2</v>
      </c>
      <c r="D16" s="37">
        <v>0</v>
      </c>
      <c r="E16" s="23">
        <f>SUM(((B16*60)+C16)*60)+D16</f>
        <v>120</v>
      </c>
      <c r="F16" s="37">
        <v>0</v>
      </c>
      <c r="G16" s="37">
        <v>59</v>
      </c>
      <c r="H16" s="37">
        <v>40</v>
      </c>
      <c r="I16" s="23">
        <f>SUM(((F16*60)+G16)*60)+H16</f>
        <v>3580</v>
      </c>
      <c r="J16" s="23">
        <f>SUM(I16-E16)</f>
        <v>3460</v>
      </c>
      <c r="K16" s="23">
        <f>SUM(J16/60)</f>
        <v>57.666666666666664</v>
      </c>
      <c r="L16" s="38">
        <f>ROUNDDOWN(K16,0)</f>
        <v>57</v>
      </c>
      <c r="M16" s="38">
        <f>SUM(K16-L16)*60</f>
        <v>39.99999999999986</v>
      </c>
      <c r="T16" s="36"/>
    </row>
    <row r="17" spans="1:20" ht="27.75" customHeight="1">
      <c r="A17" s="39">
        <v>3</v>
      </c>
      <c r="B17" s="39">
        <f>+F16</f>
        <v>0</v>
      </c>
      <c r="C17" s="39">
        <f aca="true" t="shared" si="0" ref="C17:D20">+G16</f>
        <v>59</v>
      </c>
      <c r="D17" s="39">
        <f t="shared" si="0"/>
        <v>40</v>
      </c>
      <c r="E17" s="23">
        <f>SUM(((B17*60)+C17)*60)+D17</f>
        <v>3580</v>
      </c>
      <c r="F17" s="37">
        <v>1</v>
      </c>
      <c r="G17" s="37">
        <v>19</v>
      </c>
      <c r="H17" s="37">
        <v>35</v>
      </c>
      <c r="I17" s="23">
        <f>SUM(((F17*60)+G17)*60)+H17</f>
        <v>4775</v>
      </c>
      <c r="J17" s="23">
        <f>SUM(I17-E17)</f>
        <v>1195</v>
      </c>
      <c r="K17" s="23">
        <f>SUM(J17/60)</f>
        <v>19.916666666666668</v>
      </c>
      <c r="L17" s="38">
        <f>ROUNDDOWN(K17,0)</f>
        <v>19</v>
      </c>
      <c r="M17" s="38">
        <f>SUM(K17-L17)*60</f>
        <v>55.00000000000007</v>
      </c>
      <c r="T17" s="36"/>
    </row>
    <row r="18" spans="1:20" ht="27.75" customHeight="1">
      <c r="A18" s="39">
        <v>4</v>
      </c>
      <c r="B18" s="39">
        <f>+F17</f>
        <v>1</v>
      </c>
      <c r="C18" s="39">
        <f t="shared" si="0"/>
        <v>19</v>
      </c>
      <c r="D18" s="39">
        <f t="shared" si="0"/>
        <v>35</v>
      </c>
      <c r="E18" s="23">
        <f>SUM(((B18*60)+C18)*60)+D18</f>
        <v>4775</v>
      </c>
      <c r="F18" s="37">
        <v>1</v>
      </c>
      <c r="G18" s="37">
        <v>39</v>
      </c>
      <c r="H18" s="37">
        <v>16</v>
      </c>
      <c r="I18" s="23">
        <f>SUM(((F18*60)+G18)*60)+H18</f>
        <v>5956</v>
      </c>
      <c r="J18" s="23">
        <f>SUM(I18-E18)</f>
        <v>1181</v>
      </c>
      <c r="K18" s="23">
        <f>SUM(J18/60)</f>
        <v>19.683333333333334</v>
      </c>
      <c r="L18" s="38">
        <f>ROUNDDOWN(K18,0)</f>
        <v>19</v>
      </c>
      <c r="M18" s="38">
        <f>SUM(K18-L18)*60</f>
        <v>41.000000000000014</v>
      </c>
      <c r="T18" s="36"/>
    </row>
    <row r="19" spans="1:20" ht="27.75" customHeight="1">
      <c r="A19" s="40" t="s">
        <v>52</v>
      </c>
      <c r="B19" s="39">
        <f>+F18</f>
        <v>1</v>
      </c>
      <c r="C19" s="39">
        <f t="shared" si="0"/>
        <v>39</v>
      </c>
      <c r="D19" s="39">
        <f t="shared" si="0"/>
        <v>16</v>
      </c>
      <c r="E19" s="23">
        <f>SUM(((B19*60)+C19)*60)+D19</f>
        <v>5956</v>
      </c>
      <c r="F19" s="37">
        <v>2</v>
      </c>
      <c r="G19" s="37">
        <v>16</v>
      </c>
      <c r="H19" s="37">
        <v>31</v>
      </c>
      <c r="I19" s="23">
        <f>SUM(((F19*60)+G19)*60)+H19</f>
        <v>8191</v>
      </c>
      <c r="J19" s="23">
        <f>SUM(I19-E19)</f>
        <v>2235</v>
      </c>
      <c r="K19" s="23">
        <f>SUM(J19/60)</f>
        <v>37.25</v>
      </c>
      <c r="L19" s="38">
        <f>ROUNDDOWN(K19,0)</f>
        <v>37</v>
      </c>
      <c r="M19" s="38">
        <f>SUM(K19-L19)*60</f>
        <v>15</v>
      </c>
      <c r="T19" s="36"/>
    </row>
    <row r="20" spans="1:20" ht="27.75" customHeight="1">
      <c r="A20" s="39" t="s">
        <v>53</v>
      </c>
      <c r="B20" s="39">
        <f>+F19</f>
        <v>2</v>
      </c>
      <c r="C20" s="39">
        <f t="shared" si="0"/>
        <v>16</v>
      </c>
      <c r="D20" s="39">
        <f t="shared" si="0"/>
        <v>31</v>
      </c>
      <c r="E20" s="23">
        <f>SUM(((B20*60)+C20)*60)+D20</f>
        <v>8191</v>
      </c>
      <c r="F20" s="37">
        <v>3</v>
      </c>
      <c r="G20" s="37">
        <v>54</v>
      </c>
      <c r="H20" s="37">
        <v>0</v>
      </c>
      <c r="I20" s="23">
        <f>SUM(((F20*60)+G20)*60)+H20</f>
        <v>14040</v>
      </c>
      <c r="J20" s="23">
        <f>SUM(I20-E20)</f>
        <v>5849</v>
      </c>
      <c r="K20" s="23">
        <f>SUM(J20/60)</f>
        <v>97.48333333333333</v>
      </c>
      <c r="L20" s="38">
        <f>ROUNDDOWN(K20,0)</f>
        <v>97</v>
      </c>
      <c r="M20" s="38">
        <f>SUM(K20-L20)*60</f>
        <v>29.000000000000057</v>
      </c>
      <c r="T20" s="36"/>
    </row>
  </sheetData>
  <sheetProtection/>
  <protectedRanges>
    <protectedRange sqref="D4:G5" name="Range1"/>
    <protectedRange sqref="A9:C10" name="Range5_1"/>
    <protectedRange sqref="F16:H20" name="Range4_2"/>
    <protectedRange sqref="B16:D16" name="Range3_2"/>
  </protectedRanges>
  <mergeCells count="19">
    <mergeCell ref="L1:M1"/>
    <mergeCell ref="A4:C4"/>
    <mergeCell ref="D4:G4"/>
    <mergeCell ref="F1:F2"/>
    <mergeCell ref="G1:G2"/>
    <mergeCell ref="A1:C2"/>
    <mergeCell ref="A5:C5"/>
    <mergeCell ref="D5:F5"/>
    <mergeCell ref="A7:C8"/>
    <mergeCell ref="A9:C10"/>
    <mergeCell ref="D9:F9"/>
    <mergeCell ref="B14:D14"/>
    <mergeCell ref="F14:H14"/>
    <mergeCell ref="L14:M14"/>
    <mergeCell ref="G9:H9"/>
    <mergeCell ref="L9:L10"/>
    <mergeCell ref="A11:C11"/>
    <mergeCell ref="L11:L12"/>
    <mergeCell ref="A12:C12"/>
  </mergeCells>
  <printOptions horizontalCentered="1" verticalCentered="1"/>
  <pageMargins left="0.31496062992125984" right="0.4724409448818898" top="0.4330708661417323" bottom="0.2755905511811024" header="0.2362204724409449" footer="0.15748031496062992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David Clark</cp:lastModifiedBy>
  <cp:lastPrinted>2003-03-03T14:07:30Z</cp:lastPrinted>
  <dcterms:created xsi:type="dcterms:W3CDTF">2003-01-29T00:31:58Z</dcterms:created>
  <dcterms:modified xsi:type="dcterms:W3CDTF">2003-03-03T15:23:39Z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-1073748629</vt:i4>
  </property>
  <property fmtid="{D5CDD505-2E9C-101B-9397-08002B2CF9AE}" pid="4" name="_EmailSubje">
    <vt:lpwstr/>
  </property>
  <property fmtid="{D5CDD505-2E9C-101B-9397-08002B2CF9AE}" pid="5" name="_AuthorEma">
    <vt:lpwstr>clarkd@omantel.net.om</vt:lpwstr>
  </property>
  <property fmtid="{D5CDD505-2E9C-101B-9397-08002B2CF9AE}" pid="6" name="_AuthorEmailDisplayNa">
    <vt:lpwstr>Dave Clark</vt:lpwstr>
  </property>
</Properties>
</file>